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700"/>
  </bookViews>
  <sheets>
    <sheet name="Rekapitulace stavby" sheetId="1" r:id="rId1"/>
    <sheet name="SO-D.1.1.1 - SO D.1.1.1 Z..." sheetId="2" r:id="rId2"/>
    <sheet name="Pokyny pro vyplnění" sheetId="3" r:id="rId3"/>
  </sheets>
  <definedNames>
    <definedName name="_xlnm._FilterDatabase" localSheetId="1" hidden="1">'SO-D.1.1.1 - SO D.1.1.1 Z...'!$C$100:$K$585</definedName>
    <definedName name="_xlnm.Print_Titles" localSheetId="0">'Rekapitulace stavby'!$49:$49</definedName>
    <definedName name="_xlnm.Print_Titles" localSheetId="1">'SO-D.1.1.1 - SO D.1.1.1 Z...'!$100:$100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'SO-D.1.1.1 - SO D.1.1.1 Z...'!$C$4:$J$36,'SO-D.1.1.1 - SO D.1.1.1 Z...'!$C$42:$J$82,'SO-D.1.1.1 - SO D.1.1.1 Z...'!$C$88:$K$585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585" i="2"/>
  <c r="BH585" i="2"/>
  <c r="BG585" i="2"/>
  <c r="BE585" i="2"/>
  <c r="T585" i="2"/>
  <c r="T584" i="2"/>
  <c r="R585" i="2"/>
  <c r="R584" i="2"/>
  <c r="P585" i="2"/>
  <c r="P584" i="2"/>
  <c r="BK585" i="2"/>
  <c r="BK584" i="2"/>
  <c r="J584" i="2" s="1"/>
  <c r="J81" i="2" s="1"/>
  <c r="J585" i="2"/>
  <c r="BF585" i="2" s="1"/>
  <c r="BI582" i="2"/>
  <c r="BH582" i="2"/>
  <c r="BG582" i="2"/>
  <c r="BE582" i="2"/>
  <c r="T582" i="2"/>
  <c r="T581" i="2"/>
  <c r="R582" i="2"/>
  <c r="R581" i="2"/>
  <c r="P582" i="2"/>
  <c r="P581" i="2"/>
  <c r="BK582" i="2"/>
  <c r="BK581" i="2"/>
  <c r="J581" i="2" s="1"/>
  <c r="J80" i="2" s="1"/>
  <c r="J582" i="2"/>
  <c r="BF582" i="2" s="1"/>
  <c r="BI580" i="2"/>
  <c r="BH580" i="2"/>
  <c r="BG580" i="2"/>
  <c r="BE580" i="2"/>
  <c r="T580" i="2"/>
  <c r="R580" i="2"/>
  <c r="P580" i="2"/>
  <c r="BK580" i="2"/>
  <c r="J580" i="2"/>
  <c r="BF580" i="2"/>
  <c r="BI579" i="2"/>
  <c r="BH579" i="2"/>
  <c r="BG579" i="2"/>
  <c r="BE579" i="2"/>
  <c r="T579" i="2"/>
  <c r="T578" i="2"/>
  <c r="R579" i="2"/>
  <c r="R578" i="2"/>
  <c r="P579" i="2"/>
  <c r="P578" i="2"/>
  <c r="BK579" i="2"/>
  <c r="BK578" i="2"/>
  <c r="J578" i="2" s="1"/>
  <c r="J79" i="2" s="1"/>
  <c r="J579" i="2"/>
  <c r="BF579" i="2" s="1"/>
  <c r="BI577" i="2"/>
  <c r="BH577" i="2"/>
  <c r="BG577" i="2"/>
  <c r="BE577" i="2"/>
  <c r="T577" i="2"/>
  <c r="T576" i="2"/>
  <c r="T575" i="2" s="1"/>
  <c r="R577" i="2"/>
  <c r="R576" i="2" s="1"/>
  <c r="R575" i="2" s="1"/>
  <c r="P577" i="2"/>
  <c r="P576" i="2"/>
  <c r="P575" i="2" s="1"/>
  <c r="BK577" i="2"/>
  <c r="BK576" i="2" s="1"/>
  <c r="J577" i="2"/>
  <c r="BF577" i="2"/>
  <c r="BI574" i="2"/>
  <c r="BH574" i="2"/>
  <c r="BG574" i="2"/>
  <c r="BE574" i="2"/>
  <c r="T574" i="2"/>
  <c r="R574" i="2"/>
  <c r="P574" i="2"/>
  <c r="BK574" i="2"/>
  <c r="J574" i="2"/>
  <c r="BF574" i="2"/>
  <c r="BI570" i="2"/>
  <c r="BH570" i="2"/>
  <c r="BG570" i="2"/>
  <c r="BE570" i="2"/>
  <c r="T570" i="2"/>
  <c r="T569" i="2"/>
  <c r="R570" i="2"/>
  <c r="R569" i="2"/>
  <c r="P570" i="2"/>
  <c r="P569" i="2"/>
  <c r="BK570" i="2"/>
  <c r="BK569" i="2"/>
  <c r="J569" i="2" s="1"/>
  <c r="J76" i="2" s="1"/>
  <c r="J570" i="2"/>
  <c r="BF570" i="2" s="1"/>
  <c r="BI568" i="2"/>
  <c r="BH568" i="2"/>
  <c r="BG568" i="2"/>
  <c r="BE568" i="2"/>
  <c r="T568" i="2"/>
  <c r="R568" i="2"/>
  <c r="P568" i="2"/>
  <c r="BK568" i="2"/>
  <c r="BK564" i="2" s="1"/>
  <c r="J564" i="2" s="1"/>
  <c r="J75" i="2" s="1"/>
  <c r="J568" i="2"/>
  <c r="BF568" i="2"/>
  <c r="BI565" i="2"/>
  <c r="BH565" i="2"/>
  <c r="BG565" i="2"/>
  <c r="BE565" i="2"/>
  <c r="T565" i="2"/>
  <c r="T564" i="2"/>
  <c r="R565" i="2"/>
  <c r="R564" i="2"/>
  <c r="P565" i="2"/>
  <c r="P564" i="2"/>
  <c r="BK565" i="2"/>
  <c r="J565" i="2"/>
  <c r="BF565" i="2" s="1"/>
  <c r="BI562" i="2"/>
  <c r="BH562" i="2"/>
  <c r="BG562" i="2"/>
  <c r="BE562" i="2"/>
  <c r="T562" i="2"/>
  <c r="R562" i="2"/>
  <c r="P562" i="2"/>
  <c r="BK562" i="2"/>
  <c r="J562" i="2"/>
  <c r="BF562" i="2"/>
  <c r="BI561" i="2"/>
  <c r="BH561" i="2"/>
  <c r="BG561" i="2"/>
  <c r="BE561" i="2"/>
  <c r="T561" i="2"/>
  <c r="R561" i="2"/>
  <c r="P561" i="2"/>
  <c r="BK561" i="2"/>
  <c r="J561" i="2"/>
  <c r="BF561" i="2"/>
  <c r="BI559" i="2"/>
  <c r="BH559" i="2"/>
  <c r="BG559" i="2"/>
  <c r="BE559" i="2"/>
  <c r="T559" i="2"/>
  <c r="R559" i="2"/>
  <c r="P559" i="2"/>
  <c r="BK559" i="2"/>
  <c r="J559" i="2"/>
  <c r="BF559" i="2"/>
  <c r="BI553" i="2"/>
  <c r="BH553" i="2"/>
  <c r="BG553" i="2"/>
  <c r="BE553" i="2"/>
  <c r="T553" i="2"/>
  <c r="T552" i="2"/>
  <c r="R553" i="2"/>
  <c r="R552" i="2"/>
  <c r="P553" i="2"/>
  <c r="P552" i="2"/>
  <c r="BK553" i="2"/>
  <c r="BK552" i="2"/>
  <c r="J552" i="2" s="1"/>
  <c r="J74" i="2" s="1"/>
  <c r="J553" i="2"/>
  <c r="BF553" i="2" s="1"/>
  <c r="BI551" i="2"/>
  <c r="BH551" i="2"/>
  <c r="BG551" i="2"/>
  <c r="BE551" i="2"/>
  <c r="T551" i="2"/>
  <c r="R551" i="2"/>
  <c r="P551" i="2"/>
  <c r="BK551" i="2"/>
  <c r="J551" i="2"/>
  <c r="BF551" i="2"/>
  <c r="BI550" i="2"/>
  <c r="BH550" i="2"/>
  <c r="BG550" i="2"/>
  <c r="BE550" i="2"/>
  <c r="T550" i="2"/>
  <c r="R550" i="2"/>
  <c r="P550" i="2"/>
  <c r="BK550" i="2"/>
  <c r="J550" i="2"/>
  <c r="BF550" i="2"/>
  <c r="BI548" i="2"/>
  <c r="BH548" i="2"/>
  <c r="BG548" i="2"/>
  <c r="BE548" i="2"/>
  <c r="T548" i="2"/>
  <c r="R548" i="2"/>
  <c r="P548" i="2"/>
  <c r="BK548" i="2"/>
  <c r="J548" i="2"/>
  <c r="BF548" i="2"/>
  <c r="BI546" i="2"/>
  <c r="BH546" i="2"/>
  <c r="BG546" i="2"/>
  <c r="BE546" i="2"/>
  <c r="T546" i="2"/>
  <c r="R546" i="2"/>
  <c r="P546" i="2"/>
  <c r="BK546" i="2"/>
  <c r="J546" i="2"/>
  <c r="BF546" i="2"/>
  <c r="BI544" i="2"/>
  <c r="BH544" i="2"/>
  <c r="BG544" i="2"/>
  <c r="BE544" i="2"/>
  <c r="T544" i="2"/>
  <c r="R544" i="2"/>
  <c r="P544" i="2"/>
  <c r="BK544" i="2"/>
  <c r="J544" i="2"/>
  <c r="BF544" i="2"/>
  <c r="BI543" i="2"/>
  <c r="BH543" i="2"/>
  <c r="BG543" i="2"/>
  <c r="BE543" i="2"/>
  <c r="T543" i="2"/>
  <c r="R543" i="2"/>
  <c r="P543" i="2"/>
  <c r="BK543" i="2"/>
  <c r="J543" i="2"/>
  <c r="BF543" i="2"/>
  <c r="BI542" i="2"/>
  <c r="BH542" i="2"/>
  <c r="BG542" i="2"/>
  <c r="BE542" i="2"/>
  <c r="T542" i="2"/>
  <c r="T541" i="2"/>
  <c r="R542" i="2"/>
  <c r="R541" i="2"/>
  <c r="P542" i="2"/>
  <c r="P541" i="2"/>
  <c r="BK542" i="2"/>
  <c r="BK541" i="2"/>
  <c r="J541" i="2" s="1"/>
  <c r="J73" i="2" s="1"/>
  <c r="J542" i="2"/>
  <c r="BF542" i="2" s="1"/>
  <c r="BI540" i="2"/>
  <c r="BH540" i="2"/>
  <c r="BG540" i="2"/>
  <c r="BE540" i="2"/>
  <c r="T540" i="2"/>
  <c r="R540" i="2"/>
  <c r="P540" i="2"/>
  <c r="BK540" i="2"/>
  <c r="J540" i="2"/>
  <c r="BF540" i="2"/>
  <c r="BI539" i="2"/>
  <c r="BH539" i="2"/>
  <c r="BG539" i="2"/>
  <c r="BE539" i="2"/>
  <c r="T539" i="2"/>
  <c r="R539" i="2"/>
  <c r="P539" i="2"/>
  <c r="BK539" i="2"/>
  <c r="J539" i="2"/>
  <c r="BF539" i="2"/>
  <c r="BI522" i="2"/>
  <c r="BH522" i="2"/>
  <c r="BG522" i="2"/>
  <c r="BE522" i="2"/>
  <c r="T522" i="2"/>
  <c r="T521" i="2"/>
  <c r="R522" i="2"/>
  <c r="R521" i="2"/>
  <c r="P522" i="2"/>
  <c r="P521" i="2"/>
  <c r="BK522" i="2"/>
  <c r="BK521" i="2"/>
  <c r="J521" i="2" s="1"/>
  <c r="J72" i="2" s="1"/>
  <c r="J522" i="2"/>
  <c r="BF522" i="2" s="1"/>
  <c r="BI520" i="2"/>
  <c r="BH520" i="2"/>
  <c r="BG520" i="2"/>
  <c r="BE520" i="2"/>
  <c r="T520" i="2"/>
  <c r="R520" i="2"/>
  <c r="P520" i="2"/>
  <c r="BK520" i="2"/>
  <c r="J520" i="2"/>
  <c r="BF520" i="2"/>
  <c r="BI519" i="2"/>
  <c r="BH519" i="2"/>
  <c r="BG519" i="2"/>
  <c r="BE519" i="2"/>
  <c r="T519" i="2"/>
  <c r="R519" i="2"/>
  <c r="P519" i="2"/>
  <c r="BK519" i="2"/>
  <c r="J519" i="2"/>
  <c r="BF519" i="2"/>
  <c r="BI518" i="2"/>
  <c r="BH518" i="2"/>
  <c r="BG518" i="2"/>
  <c r="BE518" i="2"/>
  <c r="T518" i="2"/>
  <c r="R518" i="2"/>
  <c r="P518" i="2"/>
  <c r="BK518" i="2"/>
  <c r="J518" i="2"/>
  <c r="BF518" i="2"/>
  <c r="BI517" i="2"/>
  <c r="BH517" i="2"/>
  <c r="BG517" i="2"/>
  <c r="BE517" i="2"/>
  <c r="T517" i="2"/>
  <c r="R517" i="2"/>
  <c r="P517" i="2"/>
  <c r="BK517" i="2"/>
  <c r="J517" i="2"/>
  <c r="BF517" i="2"/>
  <c r="BI515" i="2"/>
  <c r="BH515" i="2"/>
  <c r="BG515" i="2"/>
  <c r="BE515" i="2"/>
  <c r="T515" i="2"/>
  <c r="R515" i="2"/>
  <c r="P515" i="2"/>
  <c r="BK515" i="2"/>
  <c r="J515" i="2"/>
  <c r="BF515" i="2"/>
  <c r="BI513" i="2"/>
  <c r="BH513" i="2"/>
  <c r="BG513" i="2"/>
  <c r="BE513" i="2"/>
  <c r="T513" i="2"/>
  <c r="R513" i="2"/>
  <c r="P513" i="2"/>
  <c r="BK513" i="2"/>
  <c r="J513" i="2"/>
  <c r="BF513" i="2"/>
  <c r="BI511" i="2"/>
  <c r="BH511" i="2"/>
  <c r="BG511" i="2"/>
  <c r="BE511" i="2"/>
  <c r="T511" i="2"/>
  <c r="T510" i="2"/>
  <c r="R511" i="2"/>
  <c r="R510" i="2"/>
  <c r="P511" i="2"/>
  <c r="P510" i="2"/>
  <c r="BK511" i="2"/>
  <c r="BK510" i="2"/>
  <c r="J510" i="2" s="1"/>
  <c r="J71" i="2" s="1"/>
  <c r="J511" i="2"/>
  <c r="BF511" i="2" s="1"/>
  <c r="BI509" i="2"/>
  <c r="BH509" i="2"/>
  <c r="BG509" i="2"/>
  <c r="BE509" i="2"/>
  <c r="T509" i="2"/>
  <c r="R509" i="2"/>
  <c r="P509" i="2"/>
  <c r="BK509" i="2"/>
  <c r="J509" i="2"/>
  <c r="BF509" i="2"/>
  <c r="BI508" i="2"/>
  <c r="BH508" i="2"/>
  <c r="BG508" i="2"/>
  <c r="BE508" i="2"/>
  <c r="T508" i="2"/>
  <c r="R508" i="2"/>
  <c r="P508" i="2"/>
  <c r="BK508" i="2"/>
  <c r="J508" i="2"/>
  <c r="BF508" i="2"/>
  <c r="BI502" i="2"/>
  <c r="BH502" i="2"/>
  <c r="BG502" i="2"/>
  <c r="BE502" i="2"/>
  <c r="T502" i="2"/>
  <c r="R502" i="2"/>
  <c r="P502" i="2"/>
  <c r="BK502" i="2"/>
  <c r="J502" i="2"/>
  <c r="BF502" i="2"/>
  <c r="BI499" i="2"/>
  <c r="BH499" i="2"/>
  <c r="BG499" i="2"/>
  <c r="BE499" i="2"/>
  <c r="T499" i="2"/>
  <c r="R499" i="2"/>
  <c r="P499" i="2"/>
  <c r="BK499" i="2"/>
  <c r="J499" i="2"/>
  <c r="BF499" i="2"/>
  <c r="BI496" i="2"/>
  <c r="BH496" i="2"/>
  <c r="BG496" i="2"/>
  <c r="BE496" i="2"/>
  <c r="T496" i="2"/>
  <c r="R496" i="2"/>
  <c r="P496" i="2"/>
  <c r="BK496" i="2"/>
  <c r="J496" i="2"/>
  <c r="BF496" i="2"/>
  <c r="BI493" i="2"/>
  <c r="BH493" i="2"/>
  <c r="BG493" i="2"/>
  <c r="BE493" i="2"/>
  <c r="T493" i="2"/>
  <c r="R493" i="2"/>
  <c r="P493" i="2"/>
  <c r="BK493" i="2"/>
  <c r="J493" i="2"/>
  <c r="BF493" i="2"/>
  <c r="BI490" i="2"/>
  <c r="BH490" i="2"/>
  <c r="BG490" i="2"/>
  <c r="BE490" i="2"/>
  <c r="T490" i="2"/>
  <c r="R490" i="2"/>
  <c r="P490" i="2"/>
  <c r="BK490" i="2"/>
  <c r="J490" i="2"/>
  <c r="BF490" i="2"/>
  <c r="BI487" i="2"/>
  <c r="BH487" i="2"/>
  <c r="BG487" i="2"/>
  <c r="BE487" i="2"/>
  <c r="T487" i="2"/>
  <c r="R487" i="2"/>
  <c r="P487" i="2"/>
  <c r="BK487" i="2"/>
  <c r="J487" i="2"/>
  <c r="BF487" i="2"/>
  <c r="BI484" i="2"/>
  <c r="BH484" i="2"/>
  <c r="BG484" i="2"/>
  <c r="BE484" i="2"/>
  <c r="T484" i="2"/>
  <c r="T483" i="2"/>
  <c r="R484" i="2"/>
  <c r="R483" i="2"/>
  <c r="P484" i="2"/>
  <c r="P483" i="2"/>
  <c r="BK484" i="2"/>
  <c r="BK483" i="2"/>
  <c r="J483" i="2" s="1"/>
  <c r="J70" i="2" s="1"/>
  <c r="J484" i="2"/>
  <c r="BF484" i="2" s="1"/>
  <c r="BI482" i="2"/>
  <c r="BH482" i="2"/>
  <c r="BG482" i="2"/>
  <c r="BE482" i="2"/>
  <c r="T482" i="2"/>
  <c r="R482" i="2"/>
  <c r="P482" i="2"/>
  <c r="BK482" i="2"/>
  <c r="J482" i="2"/>
  <c r="BF482" i="2"/>
  <c r="BI481" i="2"/>
  <c r="BH481" i="2"/>
  <c r="BG481" i="2"/>
  <c r="BE481" i="2"/>
  <c r="T481" i="2"/>
  <c r="R481" i="2"/>
  <c r="P481" i="2"/>
  <c r="BK481" i="2"/>
  <c r="J481" i="2"/>
  <c r="BF481" i="2"/>
  <c r="BI480" i="2"/>
  <c r="BH480" i="2"/>
  <c r="BG480" i="2"/>
  <c r="BE480" i="2"/>
  <c r="T480" i="2"/>
  <c r="R480" i="2"/>
  <c r="P480" i="2"/>
  <c r="BK480" i="2"/>
  <c r="J480" i="2"/>
  <c r="BF480" i="2"/>
  <c r="BI479" i="2"/>
  <c r="BH479" i="2"/>
  <c r="BG479" i="2"/>
  <c r="BE479" i="2"/>
  <c r="T479" i="2"/>
  <c r="R479" i="2"/>
  <c r="R474" i="2" s="1"/>
  <c r="P479" i="2"/>
  <c r="BK479" i="2"/>
  <c r="J479" i="2"/>
  <c r="BF479" i="2"/>
  <c r="BI477" i="2"/>
  <c r="BH477" i="2"/>
  <c r="BG477" i="2"/>
  <c r="BE477" i="2"/>
  <c r="T477" i="2"/>
  <c r="R477" i="2"/>
  <c r="P477" i="2"/>
  <c r="BK477" i="2"/>
  <c r="BK474" i="2" s="1"/>
  <c r="J474" i="2" s="1"/>
  <c r="J69" i="2" s="1"/>
  <c r="J477" i="2"/>
  <c r="BF477" i="2"/>
  <c r="BI475" i="2"/>
  <c r="BH475" i="2"/>
  <c r="BG475" i="2"/>
  <c r="BE475" i="2"/>
  <c r="T475" i="2"/>
  <c r="T474" i="2"/>
  <c r="R475" i="2"/>
  <c r="P475" i="2"/>
  <c r="P474" i="2"/>
  <c r="BK475" i="2"/>
  <c r="J475" i="2"/>
  <c r="BF475" i="2" s="1"/>
  <c r="BI473" i="2"/>
  <c r="BH473" i="2"/>
  <c r="BG473" i="2"/>
  <c r="BE473" i="2"/>
  <c r="T473" i="2"/>
  <c r="R473" i="2"/>
  <c r="P473" i="2"/>
  <c r="BK473" i="2"/>
  <c r="J473" i="2"/>
  <c r="BF473" i="2"/>
  <c r="BI472" i="2"/>
  <c r="BH472" i="2"/>
  <c r="BG472" i="2"/>
  <c r="BE472" i="2"/>
  <c r="T472" i="2"/>
  <c r="R472" i="2"/>
  <c r="P472" i="2"/>
  <c r="BK472" i="2"/>
  <c r="J472" i="2"/>
  <c r="BF472" i="2"/>
  <c r="BI470" i="2"/>
  <c r="BH470" i="2"/>
  <c r="BG470" i="2"/>
  <c r="BE470" i="2"/>
  <c r="T470" i="2"/>
  <c r="R470" i="2"/>
  <c r="P470" i="2"/>
  <c r="BK470" i="2"/>
  <c r="J470" i="2"/>
  <c r="BF470" i="2"/>
  <c r="BI468" i="2"/>
  <c r="BH468" i="2"/>
  <c r="BG468" i="2"/>
  <c r="BE468" i="2"/>
  <c r="T468" i="2"/>
  <c r="R468" i="2"/>
  <c r="P468" i="2"/>
  <c r="BK468" i="2"/>
  <c r="J468" i="2"/>
  <c r="BF468" i="2"/>
  <c r="BI466" i="2"/>
  <c r="BH466" i="2"/>
  <c r="BG466" i="2"/>
  <c r="BE466" i="2"/>
  <c r="T466" i="2"/>
  <c r="R466" i="2"/>
  <c r="P466" i="2"/>
  <c r="BK466" i="2"/>
  <c r="J466" i="2"/>
  <c r="BF466" i="2"/>
  <c r="BI463" i="2"/>
  <c r="BH463" i="2"/>
  <c r="BG463" i="2"/>
  <c r="BE463" i="2"/>
  <c r="T463" i="2"/>
  <c r="R463" i="2"/>
  <c r="P463" i="2"/>
  <c r="BK463" i="2"/>
  <c r="J463" i="2"/>
  <c r="BF463" i="2"/>
  <c r="BI461" i="2"/>
  <c r="BH461" i="2"/>
  <c r="BG461" i="2"/>
  <c r="BE461" i="2"/>
  <c r="T461" i="2"/>
  <c r="R461" i="2"/>
  <c r="P461" i="2"/>
  <c r="BK461" i="2"/>
  <c r="J461" i="2"/>
  <c r="BF461" i="2"/>
  <c r="BI459" i="2"/>
  <c r="BH459" i="2"/>
  <c r="BG459" i="2"/>
  <c r="BE459" i="2"/>
  <c r="T459" i="2"/>
  <c r="R459" i="2"/>
  <c r="P459" i="2"/>
  <c r="BK459" i="2"/>
  <c r="J459" i="2"/>
  <c r="BF459" i="2"/>
  <c r="BI457" i="2"/>
  <c r="BH457" i="2"/>
  <c r="BG457" i="2"/>
  <c r="BE457" i="2"/>
  <c r="T457" i="2"/>
  <c r="R457" i="2"/>
  <c r="P457" i="2"/>
  <c r="BK457" i="2"/>
  <c r="J457" i="2"/>
  <c r="BF457" i="2"/>
  <c r="BI455" i="2"/>
  <c r="BH455" i="2"/>
  <c r="BG455" i="2"/>
  <c r="BE455" i="2"/>
  <c r="T455" i="2"/>
  <c r="T454" i="2"/>
  <c r="T453" i="2" s="1"/>
  <c r="R455" i="2"/>
  <c r="R454" i="2" s="1"/>
  <c r="P455" i="2"/>
  <c r="P454" i="2"/>
  <c r="P453" i="2" s="1"/>
  <c r="BK455" i="2"/>
  <c r="BK454" i="2" s="1"/>
  <c r="J455" i="2"/>
  <c r="BF455" i="2"/>
  <c r="BI452" i="2"/>
  <c r="BH452" i="2"/>
  <c r="BG452" i="2"/>
  <c r="BE452" i="2"/>
  <c r="T452" i="2"/>
  <c r="R452" i="2"/>
  <c r="P452" i="2"/>
  <c r="BK452" i="2"/>
  <c r="J452" i="2"/>
  <c r="BF452" i="2"/>
  <c r="BI450" i="2"/>
  <c r="BH450" i="2"/>
  <c r="BG450" i="2"/>
  <c r="BE450" i="2"/>
  <c r="T450" i="2"/>
  <c r="R450" i="2"/>
  <c r="P450" i="2"/>
  <c r="BK450" i="2"/>
  <c r="J450" i="2"/>
  <c r="BF450" i="2"/>
  <c r="BI449" i="2"/>
  <c r="BH449" i="2"/>
  <c r="BG449" i="2"/>
  <c r="BE449" i="2"/>
  <c r="T449" i="2"/>
  <c r="R449" i="2"/>
  <c r="R445" i="2" s="1"/>
  <c r="P449" i="2"/>
  <c r="BK449" i="2"/>
  <c r="J449" i="2"/>
  <c r="BF449" i="2"/>
  <c r="BI447" i="2"/>
  <c r="BH447" i="2"/>
  <c r="BG447" i="2"/>
  <c r="BE447" i="2"/>
  <c r="T447" i="2"/>
  <c r="R447" i="2"/>
  <c r="P447" i="2"/>
  <c r="BK447" i="2"/>
  <c r="BK445" i="2" s="1"/>
  <c r="J445" i="2" s="1"/>
  <c r="J66" i="2" s="1"/>
  <c r="J447" i="2"/>
  <c r="BF447" i="2"/>
  <c r="BI446" i="2"/>
  <c r="BH446" i="2"/>
  <c r="BG446" i="2"/>
  <c r="BE446" i="2"/>
  <c r="T446" i="2"/>
  <c r="T445" i="2"/>
  <c r="R446" i="2"/>
  <c r="P446" i="2"/>
  <c r="P445" i="2"/>
  <c r="BK446" i="2"/>
  <c r="J446" i="2"/>
  <c r="BF446" i="2" s="1"/>
  <c r="BI444" i="2"/>
  <c r="BH444" i="2"/>
  <c r="BG444" i="2"/>
  <c r="BE444" i="2"/>
  <c r="T444" i="2"/>
  <c r="T443" i="2"/>
  <c r="R444" i="2"/>
  <c r="R443" i="2"/>
  <c r="P444" i="2"/>
  <c r="P443" i="2"/>
  <c r="BK444" i="2"/>
  <c r="BK443" i="2"/>
  <c r="J443" i="2" s="1"/>
  <c r="J65" i="2" s="1"/>
  <c r="J444" i="2"/>
  <c r="BF444" i="2" s="1"/>
  <c r="BI441" i="2"/>
  <c r="BH441" i="2"/>
  <c r="BG441" i="2"/>
  <c r="BE441" i="2"/>
  <c r="T441" i="2"/>
  <c r="R441" i="2"/>
  <c r="P441" i="2"/>
  <c r="BK441" i="2"/>
  <c r="J441" i="2"/>
  <c r="BF441" i="2"/>
  <c r="BI439" i="2"/>
  <c r="BH439" i="2"/>
  <c r="BG439" i="2"/>
  <c r="BE439" i="2"/>
  <c r="T439" i="2"/>
  <c r="R439" i="2"/>
  <c r="P439" i="2"/>
  <c r="BK439" i="2"/>
  <c r="J439" i="2"/>
  <c r="BF439" i="2"/>
  <c r="BI437" i="2"/>
  <c r="BH437" i="2"/>
  <c r="BG437" i="2"/>
  <c r="BE437" i="2"/>
  <c r="T437" i="2"/>
  <c r="R437" i="2"/>
  <c r="P437" i="2"/>
  <c r="BK437" i="2"/>
  <c r="J437" i="2"/>
  <c r="BF437" i="2"/>
  <c r="BI432" i="2"/>
  <c r="BH432" i="2"/>
  <c r="BG432" i="2"/>
  <c r="BE432" i="2"/>
  <c r="T432" i="2"/>
  <c r="R432" i="2"/>
  <c r="P432" i="2"/>
  <c r="BK432" i="2"/>
  <c r="J432" i="2"/>
  <c r="BF432" i="2"/>
  <c r="BI427" i="2"/>
  <c r="BH427" i="2"/>
  <c r="BG427" i="2"/>
  <c r="BE427" i="2"/>
  <c r="T427" i="2"/>
  <c r="R427" i="2"/>
  <c r="P427" i="2"/>
  <c r="BK427" i="2"/>
  <c r="J427" i="2"/>
  <c r="BF427" i="2"/>
  <c r="BI423" i="2"/>
  <c r="BH423" i="2"/>
  <c r="BG423" i="2"/>
  <c r="BE423" i="2"/>
  <c r="T423" i="2"/>
  <c r="R423" i="2"/>
  <c r="P423" i="2"/>
  <c r="BK423" i="2"/>
  <c r="J423" i="2"/>
  <c r="BF423" i="2"/>
  <c r="BI419" i="2"/>
  <c r="BH419" i="2"/>
  <c r="BG419" i="2"/>
  <c r="BE419" i="2"/>
  <c r="T419" i="2"/>
  <c r="R419" i="2"/>
  <c r="P419" i="2"/>
  <c r="BK419" i="2"/>
  <c r="J419" i="2"/>
  <c r="BF419" i="2"/>
  <c r="BI418" i="2"/>
  <c r="BH418" i="2"/>
  <c r="BG418" i="2"/>
  <c r="BE418" i="2"/>
  <c r="T418" i="2"/>
  <c r="R418" i="2"/>
  <c r="P418" i="2"/>
  <c r="BK418" i="2"/>
  <c r="J418" i="2"/>
  <c r="BF418" i="2"/>
  <c r="BI417" i="2"/>
  <c r="BH417" i="2"/>
  <c r="BG417" i="2"/>
  <c r="BE417" i="2"/>
  <c r="T417" i="2"/>
  <c r="R417" i="2"/>
  <c r="P417" i="2"/>
  <c r="BK417" i="2"/>
  <c r="J417" i="2"/>
  <c r="BF417" i="2"/>
  <c r="BI415" i="2"/>
  <c r="BH415" i="2"/>
  <c r="BG415" i="2"/>
  <c r="BE415" i="2"/>
  <c r="T415" i="2"/>
  <c r="R415" i="2"/>
  <c r="P415" i="2"/>
  <c r="BK415" i="2"/>
  <c r="J415" i="2"/>
  <c r="BF415" i="2"/>
  <c r="BI410" i="2"/>
  <c r="BH410" i="2"/>
  <c r="BG410" i="2"/>
  <c r="BE410" i="2"/>
  <c r="T410" i="2"/>
  <c r="R410" i="2"/>
  <c r="P410" i="2"/>
  <c r="BK410" i="2"/>
  <c r="J410" i="2"/>
  <c r="BF410" i="2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/>
  <c r="BI403" i="2"/>
  <c r="BH403" i="2"/>
  <c r="BG403" i="2"/>
  <c r="BE403" i="2"/>
  <c r="T403" i="2"/>
  <c r="R403" i="2"/>
  <c r="P403" i="2"/>
  <c r="BK403" i="2"/>
  <c r="J403" i="2"/>
  <c r="BF403" i="2"/>
  <c r="BI401" i="2"/>
  <c r="BH401" i="2"/>
  <c r="BG401" i="2"/>
  <c r="BE401" i="2"/>
  <c r="T401" i="2"/>
  <c r="R401" i="2"/>
  <c r="P401" i="2"/>
  <c r="BK401" i="2"/>
  <c r="J401" i="2"/>
  <c r="BF401" i="2"/>
  <c r="BI399" i="2"/>
  <c r="BH399" i="2"/>
  <c r="BG399" i="2"/>
  <c r="BE399" i="2"/>
  <c r="T399" i="2"/>
  <c r="R399" i="2"/>
  <c r="P399" i="2"/>
  <c r="BK399" i="2"/>
  <c r="J399" i="2"/>
  <c r="BF399" i="2"/>
  <c r="BI384" i="2"/>
  <c r="BH384" i="2"/>
  <c r="BG384" i="2"/>
  <c r="BE384" i="2"/>
  <c r="T384" i="2"/>
  <c r="R384" i="2"/>
  <c r="P384" i="2"/>
  <c r="BK384" i="2"/>
  <c r="J384" i="2"/>
  <c r="BF384" i="2"/>
  <c r="BI383" i="2"/>
  <c r="BH383" i="2"/>
  <c r="BG383" i="2"/>
  <c r="BE383" i="2"/>
  <c r="T383" i="2"/>
  <c r="R383" i="2"/>
  <c r="P383" i="2"/>
  <c r="BK383" i="2"/>
  <c r="J383" i="2"/>
  <c r="BF383" i="2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/>
  <c r="BI379" i="2"/>
  <c r="BH379" i="2"/>
  <c r="BG379" i="2"/>
  <c r="BE379" i="2"/>
  <c r="T379" i="2"/>
  <c r="R379" i="2"/>
  <c r="P379" i="2"/>
  <c r="BK379" i="2"/>
  <c r="J379" i="2"/>
  <c r="BF379" i="2"/>
  <c r="BI377" i="2"/>
  <c r="BH377" i="2"/>
  <c r="BG377" i="2"/>
  <c r="BE377" i="2"/>
  <c r="T377" i="2"/>
  <c r="R377" i="2"/>
  <c r="P377" i="2"/>
  <c r="BK377" i="2"/>
  <c r="J377" i="2"/>
  <c r="BF377" i="2"/>
  <c r="BI375" i="2"/>
  <c r="BH375" i="2"/>
  <c r="BG375" i="2"/>
  <c r="BE375" i="2"/>
  <c r="T375" i="2"/>
  <c r="R375" i="2"/>
  <c r="P375" i="2"/>
  <c r="BK375" i="2"/>
  <c r="J375" i="2"/>
  <c r="BF375" i="2"/>
  <c r="BI373" i="2"/>
  <c r="BH373" i="2"/>
  <c r="BG373" i="2"/>
  <c r="BE373" i="2"/>
  <c r="T373" i="2"/>
  <c r="R373" i="2"/>
  <c r="P373" i="2"/>
  <c r="BK373" i="2"/>
  <c r="J373" i="2"/>
  <c r="BF373" i="2"/>
  <c r="BI371" i="2"/>
  <c r="BH371" i="2"/>
  <c r="BG371" i="2"/>
  <c r="BE371" i="2"/>
  <c r="T371" i="2"/>
  <c r="R371" i="2"/>
  <c r="P371" i="2"/>
  <c r="BK371" i="2"/>
  <c r="J371" i="2"/>
  <c r="BF371" i="2"/>
  <c r="BI367" i="2"/>
  <c r="BH367" i="2"/>
  <c r="BG367" i="2"/>
  <c r="BE367" i="2"/>
  <c r="T367" i="2"/>
  <c r="R367" i="2"/>
  <c r="P367" i="2"/>
  <c r="BK367" i="2"/>
  <c r="J367" i="2"/>
  <c r="BF367" i="2"/>
  <c r="BI365" i="2"/>
  <c r="BH365" i="2"/>
  <c r="BG365" i="2"/>
  <c r="BE365" i="2"/>
  <c r="T365" i="2"/>
  <c r="R365" i="2"/>
  <c r="P365" i="2"/>
  <c r="BK365" i="2"/>
  <c r="J365" i="2"/>
  <c r="BF365" i="2"/>
  <c r="BI363" i="2"/>
  <c r="BH363" i="2"/>
  <c r="BG363" i="2"/>
  <c r="BE363" i="2"/>
  <c r="T363" i="2"/>
  <c r="R363" i="2"/>
  <c r="P363" i="2"/>
  <c r="BK363" i="2"/>
  <c r="J363" i="2"/>
  <c r="BF363" i="2"/>
  <c r="BI360" i="2"/>
  <c r="BH360" i="2"/>
  <c r="BG360" i="2"/>
  <c r="BE360" i="2"/>
  <c r="T360" i="2"/>
  <c r="R360" i="2"/>
  <c r="R355" i="2" s="1"/>
  <c r="P360" i="2"/>
  <c r="BK360" i="2"/>
  <c r="J360" i="2"/>
  <c r="BF360" i="2"/>
  <c r="BI358" i="2"/>
  <c r="BH358" i="2"/>
  <c r="BG358" i="2"/>
  <c r="BE358" i="2"/>
  <c r="T358" i="2"/>
  <c r="R358" i="2"/>
  <c r="P358" i="2"/>
  <c r="BK358" i="2"/>
  <c r="BK355" i="2" s="1"/>
  <c r="J355" i="2" s="1"/>
  <c r="J64" i="2" s="1"/>
  <c r="J358" i="2"/>
  <c r="BF358" i="2"/>
  <c r="BI356" i="2"/>
  <c r="BH356" i="2"/>
  <c r="BG356" i="2"/>
  <c r="BE356" i="2"/>
  <c r="T356" i="2"/>
  <c r="T355" i="2"/>
  <c r="R356" i="2"/>
  <c r="P356" i="2"/>
  <c r="P355" i="2"/>
  <c r="BK356" i="2"/>
  <c r="J356" i="2"/>
  <c r="BF356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J348" i="2"/>
  <c r="BF348" i="2"/>
  <c r="BI331" i="2"/>
  <c r="BH331" i="2"/>
  <c r="BG331" i="2"/>
  <c r="BE331" i="2"/>
  <c r="T331" i="2"/>
  <c r="R331" i="2"/>
  <c r="P331" i="2"/>
  <c r="BK331" i="2"/>
  <c r="J331" i="2"/>
  <c r="BF331" i="2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P320" i="2"/>
  <c r="BK320" i="2"/>
  <c r="J320" i="2"/>
  <c r="BF320" i="2"/>
  <c r="BI317" i="2"/>
  <c r="BH317" i="2"/>
  <c r="BG317" i="2"/>
  <c r="BE317" i="2"/>
  <c r="T317" i="2"/>
  <c r="R317" i="2"/>
  <c r="P317" i="2"/>
  <c r="BK317" i="2"/>
  <c r="J317" i="2"/>
  <c r="BF317" i="2"/>
  <c r="BI307" i="2"/>
  <c r="BH307" i="2"/>
  <c r="BG307" i="2"/>
  <c r="BE307" i="2"/>
  <c r="T307" i="2"/>
  <c r="R307" i="2"/>
  <c r="P307" i="2"/>
  <c r="BK307" i="2"/>
  <c r="J307" i="2"/>
  <c r="BF307" i="2"/>
  <c r="BI305" i="2"/>
  <c r="BH305" i="2"/>
  <c r="BG305" i="2"/>
  <c r="BE305" i="2"/>
  <c r="T305" i="2"/>
  <c r="R305" i="2"/>
  <c r="P305" i="2"/>
  <c r="BK305" i="2"/>
  <c r="J305" i="2"/>
  <c r="BF305" i="2"/>
  <c r="BI301" i="2"/>
  <c r="BH301" i="2"/>
  <c r="BG301" i="2"/>
  <c r="BE301" i="2"/>
  <c r="T301" i="2"/>
  <c r="R301" i="2"/>
  <c r="P301" i="2"/>
  <c r="BK301" i="2"/>
  <c r="J301" i="2"/>
  <c r="BF301" i="2"/>
  <c r="BI299" i="2"/>
  <c r="BH299" i="2"/>
  <c r="BG299" i="2"/>
  <c r="BE299" i="2"/>
  <c r="T299" i="2"/>
  <c r="R299" i="2"/>
  <c r="P299" i="2"/>
  <c r="BK299" i="2"/>
  <c r="J299" i="2"/>
  <c r="BF299" i="2"/>
  <c r="BI280" i="2"/>
  <c r="BH280" i="2"/>
  <c r="BG280" i="2"/>
  <c r="BE280" i="2"/>
  <c r="T280" i="2"/>
  <c r="R280" i="2"/>
  <c r="P280" i="2"/>
  <c r="BK280" i="2"/>
  <c r="J280" i="2"/>
  <c r="BF280" i="2"/>
  <c r="BI278" i="2"/>
  <c r="BH278" i="2"/>
  <c r="BG278" i="2"/>
  <c r="BE278" i="2"/>
  <c r="T278" i="2"/>
  <c r="R278" i="2"/>
  <c r="P278" i="2"/>
  <c r="BK278" i="2"/>
  <c r="J278" i="2"/>
  <c r="BF278" i="2"/>
  <c r="BI273" i="2"/>
  <c r="BH273" i="2"/>
  <c r="BG273" i="2"/>
  <c r="BE273" i="2"/>
  <c r="T273" i="2"/>
  <c r="R273" i="2"/>
  <c r="P273" i="2"/>
  <c r="BK273" i="2"/>
  <c r="J273" i="2"/>
  <c r="BF273" i="2"/>
  <c r="BI271" i="2"/>
  <c r="BH271" i="2"/>
  <c r="BG271" i="2"/>
  <c r="BE271" i="2"/>
  <c r="T271" i="2"/>
  <c r="R271" i="2"/>
  <c r="P271" i="2"/>
  <c r="BK271" i="2"/>
  <c r="J271" i="2"/>
  <c r="BF271" i="2"/>
  <c r="BI268" i="2"/>
  <c r="BH268" i="2"/>
  <c r="BG268" i="2"/>
  <c r="BE268" i="2"/>
  <c r="T268" i="2"/>
  <c r="R268" i="2"/>
  <c r="P268" i="2"/>
  <c r="BK268" i="2"/>
  <c r="J268" i="2"/>
  <c r="BF268" i="2"/>
  <c r="BI266" i="2"/>
  <c r="BH266" i="2"/>
  <c r="BG266" i="2"/>
  <c r="BE266" i="2"/>
  <c r="T266" i="2"/>
  <c r="R266" i="2"/>
  <c r="P266" i="2"/>
  <c r="BK266" i="2"/>
  <c r="J266" i="2"/>
  <c r="BF266" i="2"/>
  <c r="BI264" i="2"/>
  <c r="BH264" i="2"/>
  <c r="BG264" i="2"/>
  <c r="BE264" i="2"/>
  <c r="T264" i="2"/>
  <c r="R264" i="2"/>
  <c r="P264" i="2"/>
  <c r="BK264" i="2"/>
  <c r="J264" i="2"/>
  <c r="BF264" i="2"/>
  <c r="BI261" i="2"/>
  <c r="BH261" i="2"/>
  <c r="BG261" i="2"/>
  <c r="BE261" i="2"/>
  <c r="T261" i="2"/>
  <c r="R261" i="2"/>
  <c r="P261" i="2"/>
  <c r="BK261" i="2"/>
  <c r="J261" i="2"/>
  <c r="BF261" i="2"/>
  <c r="BI258" i="2"/>
  <c r="BH258" i="2"/>
  <c r="BG258" i="2"/>
  <c r="BE258" i="2"/>
  <c r="T258" i="2"/>
  <c r="R258" i="2"/>
  <c r="P258" i="2"/>
  <c r="BK258" i="2"/>
  <c r="J258" i="2"/>
  <c r="BF258" i="2"/>
  <c r="BI254" i="2"/>
  <c r="BH254" i="2"/>
  <c r="BG254" i="2"/>
  <c r="BE254" i="2"/>
  <c r="T254" i="2"/>
  <c r="R254" i="2"/>
  <c r="P254" i="2"/>
  <c r="BK254" i="2"/>
  <c r="J254" i="2"/>
  <c r="BF254" i="2"/>
  <c r="BI252" i="2"/>
  <c r="BH252" i="2"/>
  <c r="BG252" i="2"/>
  <c r="BE252" i="2"/>
  <c r="T252" i="2"/>
  <c r="R252" i="2"/>
  <c r="P252" i="2"/>
  <c r="BK252" i="2"/>
  <c r="J252" i="2"/>
  <c r="BF252" i="2"/>
  <c r="BI237" i="2"/>
  <c r="BH237" i="2"/>
  <c r="BG237" i="2"/>
  <c r="BE237" i="2"/>
  <c r="T237" i="2"/>
  <c r="R237" i="2"/>
  <c r="R218" i="2" s="1"/>
  <c r="P237" i="2"/>
  <c r="BK237" i="2"/>
  <c r="J237" i="2"/>
  <c r="BF237" i="2"/>
  <c r="BI222" i="2"/>
  <c r="BH222" i="2"/>
  <c r="BG222" i="2"/>
  <c r="BE222" i="2"/>
  <c r="T222" i="2"/>
  <c r="R222" i="2"/>
  <c r="P222" i="2"/>
  <c r="BK222" i="2"/>
  <c r="BK218" i="2" s="1"/>
  <c r="J218" i="2" s="1"/>
  <c r="J63" i="2" s="1"/>
  <c r="J222" i="2"/>
  <c r="BF222" i="2"/>
  <c r="BI219" i="2"/>
  <c r="BH219" i="2"/>
  <c r="BG219" i="2"/>
  <c r="BE219" i="2"/>
  <c r="T219" i="2"/>
  <c r="T218" i="2"/>
  <c r="R219" i="2"/>
  <c r="P219" i="2"/>
  <c r="P218" i="2"/>
  <c r="BK219" i="2"/>
  <c r="J219" i="2"/>
  <c r="BF219" i="2" s="1"/>
  <c r="BI216" i="2"/>
  <c r="BH216" i="2"/>
  <c r="BG216" i="2"/>
  <c r="BE216" i="2"/>
  <c r="T216" i="2"/>
  <c r="R216" i="2"/>
  <c r="P216" i="2"/>
  <c r="BK216" i="2"/>
  <c r="J216" i="2"/>
  <c r="BF216" i="2"/>
  <c r="BI213" i="2"/>
  <c r="BH213" i="2"/>
  <c r="BG213" i="2"/>
  <c r="BE213" i="2"/>
  <c r="T213" i="2"/>
  <c r="R213" i="2"/>
  <c r="P213" i="2"/>
  <c r="BK213" i="2"/>
  <c r="J213" i="2"/>
  <c r="BF213" i="2"/>
  <c r="BI211" i="2"/>
  <c r="BH211" i="2"/>
  <c r="BG211" i="2"/>
  <c r="BE211" i="2"/>
  <c r="T211" i="2"/>
  <c r="R211" i="2"/>
  <c r="P211" i="2"/>
  <c r="BK211" i="2"/>
  <c r="J211" i="2"/>
  <c r="BF211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3" i="2"/>
  <c r="BH203" i="2"/>
  <c r="BG203" i="2"/>
  <c r="BE203" i="2"/>
  <c r="T203" i="2"/>
  <c r="T202" i="2"/>
  <c r="R203" i="2"/>
  <c r="R202" i="2"/>
  <c r="P203" i="2"/>
  <c r="P202" i="2"/>
  <c r="BK203" i="2"/>
  <c r="BK202" i="2"/>
  <c r="J202" i="2" s="1"/>
  <c r="J62" i="2" s="1"/>
  <c r="J203" i="2"/>
  <c r="BF203" i="2" s="1"/>
  <c r="BI197" i="2"/>
  <c r="BH197" i="2"/>
  <c r="BG197" i="2"/>
  <c r="BE197" i="2"/>
  <c r="T197" i="2"/>
  <c r="T196" i="2"/>
  <c r="R197" i="2"/>
  <c r="R196" i="2"/>
  <c r="P197" i="2"/>
  <c r="P196" i="2"/>
  <c r="BK197" i="2"/>
  <c r="BK196" i="2"/>
  <c r="J196" i="2" s="1"/>
  <c r="J61" i="2" s="1"/>
  <c r="J197" i="2"/>
  <c r="BF197" i="2" s="1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83" i="2"/>
  <c r="BH183" i="2"/>
  <c r="BG183" i="2"/>
  <c r="BE183" i="2"/>
  <c r="T183" i="2"/>
  <c r="R183" i="2"/>
  <c r="P183" i="2"/>
  <c r="BK183" i="2"/>
  <c r="J183" i="2"/>
  <c r="BF183" i="2"/>
  <c r="BI181" i="2"/>
  <c r="BH181" i="2"/>
  <c r="BG181" i="2"/>
  <c r="BE181" i="2"/>
  <c r="T181" i="2"/>
  <c r="R181" i="2"/>
  <c r="P181" i="2"/>
  <c r="BK181" i="2"/>
  <c r="J181" i="2"/>
  <c r="BF181" i="2"/>
  <c r="BI178" i="2"/>
  <c r="BH178" i="2"/>
  <c r="BG178" i="2"/>
  <c r="BE178" i="2"/>
  <c r="T178" i="2"/>
  <c r="T177" i="2"/>
  <c r="R178" i="2"/>
  <c r="R177" i="2"/>
  <c r="P178" i="2"/>
  <c r="P177" i="2"/>
  <c r="BK178" i="2"/>
  <c r="BK177" i="2"/>
  <c r="J177" i="2" s="1"/>
  <c r="J60" i="2" s="1"/>
  <c r="J178" i="2"/>
  <c r="BF178" i="2" s="1"/>
  <c r="BI175" i="2"/>
  <c r="BH175" i="2"/>
  <c r="BG175" i="2"/>
  <c r="BE175" i="2"/>
  <c r="T175" i="2"/>
  <c r="T174" i="2"/>
  <c r="R175" i="2"/>
  <c r="R174" i="2"/>
  <c r="P175" i="2"/>
  <c r="P174" i="2"/>
  <c r="BK175" i="2"/>
  <c r="BK174" i="2"/>
  <c r="J174" i="2" s="1"/>
  <c r="J59" i="2" s="1"/>
  <c r="J175" i="2"/>
  <c r="BF175" i="2" s="1"/>
  <c r="BI169" i="2"/>
  <c r="BH169" i="2"/>
  <c r="BG169" i="2"/>
  <c r="BE169" i="2"/>
  <c r="T169" i="2"/>
  <c r="R169" i="2"/>
  <c r="P169" i="2"/>
  <c r="BK169" i="2"/>
  <c r="J169" i="2"/>
  <c r="BF169" i="2"/>
  <c r="BI167" i="2"/>
  <c r="BH167" i="2"/>
  <c r="BG167" i="2"/>
  <c r="BE167" i="2"/>
  <c r="T167" i="2"/>
  <c r="R167" i="2"/>
  <c r="P167" i="2"/>
  <c r="BK167" i="2"/>
  <c r="J167" i="2"/>
  <c r="BF167" i="2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1" i="2"/>
  <c r="BH161" i="2"/>
  <c r="BG161" i="2"/>
  <c r="BE161" i="2"/>
  <c r="T161" i="2"/>
  <c r="R161" i="2"/>
  <c r="P161" i="2"/>
  <c r="BK161" i="2"/>
  <c r="J161" i="2"/>
  <c r="BF161" i="2"/>
  <c r="BI148" i="2"/>
  <c r="BH148" i="2"/>
  <c r="BG148" i="2"/>
  <c r="BE148" i="2"/>
  <c r="T148" i="2"/>
  <c r="R148" i="2"/>
  <c r="P148" i="2"/>
  <c r="BK148" i="2"/>
  <c r="J148" i="2"/>
  <c r="BF148" i="2"/>
  <c r="BI147" i="2"/>
  <c r="BH147" i="2"/>
  <c r="BG147" i="2"/>
  <c r="BE147" i="2"/>
  <c r="T147" i="2"/>
  <c r="R147" i="2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3" i="2"/>
  <c r="BH133" i="2"/>
  <c r="BG133" i="2"/>
  <c r="BE133" i="2"/>
  <c r="T133" i="2"/>
  <c r="R133" i="2"/>
  <c r="P133" i="2"/>
  <c r="BK133" i="2"/>
  <c r="J133" i="2"/>
  <c r="BF133" i="2"/>
  <c r="BI131" i="2"/>
  <c r="BH131" i="2"/>
  <c r="BG131" i="2"/>
  <c r="BE131" i="2"/>
  <c r="T131" i="2"/>
  <c r="R131" i="2"/>
  <c r="P131" i="2"/>
  <c r="BK131" i="2"/>
  <c r="J131" i="2"/>
  <c r="BF131" i="2"/>
  <c r="BI129" i="2"/>
  <c r="BH129" i="2"/>
  <c r="BG129" i="2"/>
  <c r="BE129" i="2"/>
  <c r="T129" i="2"/>
  <c r="R129" i="2"/>
  <c r="P129" i="2"/>
  <c r="BK129" i="2"/>
  <c r="J129" i="2"/>
  <c r="BF129" i="2"/>
  <c r="BI122" i="2"/>
  <c r="BH122" i="2"/>
  <c r="BG122" i="2"/>
  <c r="BE122" i="2"/>
  <c r="T122" i="2"/>
  <c r="R122" i="2"/>
  <c r="P122" i="2"/>
  <c r="BK122" i="2"/>
  <c r="J122" i="2"/>
  <c r="BF122" i="2"/>
  <c r="BI120" i="2"/>
  <c r="BH120" i="2"/>
  <c r="BG120" i="2"/>
  <c r="BE120" i="2"/>
  <c r="T120" i="2"/>
  <c r="R120" i="2"/>
  <c r="P120" i="2"/>
  <c r="BK120" i="2"/>
  <c r="J120" i="2"/>
  <c r="BF120" i="2"/>
  <c r="BI114" i="2"/>
  <c r="BH114" i="2"/>
  <c r="BG114" i="2"/>
  <c r="BE114" i="2"/>
  <c r="T114" i="2"/>
  <c r="R114" i="2"/>
  <c r="P114" i="2"/>
  <c r="BK114" i="2"/>
  <c r="J114" i="2"/>
  <c r="BF114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09" i="2"/>
  <c r="BH109" i="2"/>
  <c r="BG109" i="2"/>
  <c r="BE109" i="2"/>
  <c r="T109" i="2"/>
  <c r="R109" i="2"/>
  <c r="P109" i="2"/>
  <c r="BK109" i="2"/>
  <c r="J109" i="2"/>
  <c r="BF109" i="2"/>
  <c r="BI104" i="2"/>
  <c r="F34" i="2"/>
  <c r="BD52" i="1" s="1"/>
  <c r="BD51" i="1" s="1"/>
  <c r="W30" i="1" s="1"/>
  <c r="BH104" i="2"/>
  <c r="F33" i="2" s="1"/>
  <c r="BC52" i="1" s="1"/>
  <c r="BC51" i="1" s="1"/>
  <c r="AY51" i="1" s="1"/>
  <c r="BG104" i="2"/>
  <c r="F32" i="2"/>
  <c r="BB52" i="1" s="1"/>
  <c r="BB51" i="1" s="1"/>
  <c r="W28" i="1" s="1"/>
  <c r="BE104" i="2"/>
  <c r="F30" i="2" s="1"/>
  <c r="AZ52" i="1" s="1"/>
  <c r="AZ51" i="1" s="1"/>
  <c r="T104" i="2"/>
  <c r="T103" i="2"/>
  <c r="T102" i="2" s="1"/>
  <c r="T101" i="2" s="1"/>
  <c r="R104" i="2"/>
  <c r="R103" i="2"/>
  <c r="R102" i="2" s="1"/>
  <c r="P104" i="2"/>
  <c r="P103" i="2"/>
  <c r="P102" i="2" s="1"/>
  <c r="P101" i="2" s="1"/>
  <c r="AU52" i="1" s="1"/>
  <c r="AU51" i="1" s="1"/>
  <c r="BK104" i="2"/>
  <c r="BK103" i="2" s="1"/>
  <c r="J104" i="2"/>
  <c r="BF104" i="2" s="1"/>
  <c r="J31" i="2"/>
  <c r="AW52" i="1" s="1"/>
  <c r="J97" i="2"/>
  <c r="F95" i="2"/>
  <c r="E93" i="2"/>
  <c r="J51" i="2"/>
  <c r="F49" i="2"/>
  <c r="E47" i="2"/>
  <c r="J18" i="2"/>
  <c r="E18" i="2"/>
  <c r="F98" i="2" s="1"/>
  <c r="F52" i="2"/>
  <c r="J17" i="2"/>
  <c r="J15" i="2"/>
  <c r="E15" i="2"/>
  <c r="F51" i="2" s="1"/>
  <c r="F97" i="2"/>
  <c r="J14" i="2"/>
  <c r="J12" i="2"/>
  <c r="J49" i="2" s="1"/>
  <c r="J95" i="2"/>
  <c r="E7" i="2"/>
  <c r="E91" i="2" s="1"/>
  <c r="E45" i="2"/>
  <c r="W29" i="1"/>
  <c r="AX51" i="1"/>
  <c r="AS51" i="1"/>
  <c r="L47" i="1"/>
  <c r="AM46" i="1"/>
  <c r="L46" i="1"/>
  <c r="AM44" i="1"/>
  <c r="L44" i="1"/>
  <c r="L42" i="1"/>
  <c r="L41" i="1"/>
  <c r="W26" i="1" l="1"/>
  <c r="AV51" i="1"/>
  <c r="BK453" i="2"/>
  <c r="J453" i="2" s="1"/>
  <c r="J67" i="2" s="1"/>
  <c r="J454" i="2"/>
  <c r="J68" i="2" s="1"/>
  <c r="J103" i="2"/>
  <c r="J58" i="2" s="1"/>
  <c r="BK102" i="2"/>
  <c r="F31" i="2"/>
  <c r="BA52" i="1" s="1"/>
  <c r="BA51" i="1" s="1"/>
  <c r="R453" i="2"/>
  <c r="R101" i="2" s="1"/>
  <c r="BK575" i="2"/>
  <c r="J575" i="2" s="1"/>
  <c r="J77" i="2" s="1"/>
  <c r="J576" i="2"/>
  <c r="J78" i="2" s="1"/>
  <c r="J30" i="2"/>
  <c r="AV52" i="1" s="1"/>
  <c r="AT52" i="1" s="1"/>
  <c r="AW51" i="1" l="1"/>
  <c r="AK27" i="1" s="1"/>
  <c r="W27" i="1"/>
  <c r="BK101" i="2"/>
  <c r="J101" i="2" s="1"/>
  <c r="J102" i="2"/>
  <c r="J57" i="2" s="1"/>
  <c r="AT51" i="1"/>
  <c r="AK26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<sst xmlns="http://schemas.openxmlformats.org/spreadsheetml/2006/main" count="5992" uniqueCount="1185">
  <si>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</si>
  <si>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</si>
  <si>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</si>
  <si>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</si>
  <si>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</si>
  <si>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</si>
  <si>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</si>
  <si>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{396ee305-724c-44e0-bf42-c4ad1ff64294}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</si>
  <si>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</si>
  <si>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</si>
  <si>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</si>
  <si>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</si>
  <si>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</si>
  <si>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</si>
  <si>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</si>
  <si>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</si>
  <si>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</si>
  <si>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</si>
  <si>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</si>
  <si>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objektu svobodárny Boskovice-nemocnice_CÚ2018,změna</t>
  </si>
  <si>
    <t>KSO:</t>
  </si>
  <si>
    <t>CC-CZ:</t>
  </si>
  <si>
    <t>Místo:</t>
  </si>
  <si>
    <t xml:space="preserve"> </t>
  </si>
  <si>
    <t>Datum:</t>
  </si>
  <si>
    <t>12. 3. 2018</t>
  </si>
  <si>
    <t>Zadavatel:</t>
  </si>
  <si>
    <t>IČ:</t>
  </si>
  <si>
    <t>0,1</t>
  </si>
  <si>
    <t>DIČ:</t>
  </si>
  <si>
    <t>Uchazeč:</t>
  </si>
  <si>
    <t>Vyplň údaj</t>
  </si>
  <si>
    <t>Projektant:</t>
  </si>
  <si>
    <t>MIX MAX ENERGETIKA s.r.o., Slevačská 11, Brno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</si>
  <si>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</si>
  <si>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</si>
  <si>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</si>
  <si>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</si>
  <si>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</si>
  <si>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</si>
  <si>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</si>
  <si>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</si>
  <si>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</si>
  <si>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</si>
  <si>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</si>
  <si>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</si>
  <si>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</si>
  <si>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</si>
  <si>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</si>
  <si>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</si>
  <si>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</si>
  <si>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</si>
  <si>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</si>
  <si>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</si>
  <si>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</si>
  <si>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</si>
  <si>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</si>
  <si>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</si>
  <si>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</si>
  <si>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</si>
  <si>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</si>
  <si>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</si>
  <si>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</si>
  <si>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</si>
  <si>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</si>
  <si>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</si>
  <si>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</si>
  <si>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</si>
  <si>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</si>
  <si>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</si>
  <si>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</si>
  <si>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</si>
  <si>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</si>
  <si>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</si>
  <si>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</si>
  <si>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SO-D.1.1.1</t>
  </si>
  <si>
    <t>SO D.1.1.1 Zateplení budovy a výměna výplní otvorů</t>
  </si>
  <si>
    <t>STA</t>
  </si>
  <si>
    <t>1</t>
  </si>
  <si>
    <t>{7cb0a6d2-b74f-4c62-b320-56692f456f05}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</si>
  <si>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</si>
  <si>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</si>
  <si>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</si>
  <si>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</si>
  <si>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</si>
  <si>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</si>
  <si>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</si>
  <si>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SO-D.1.1.1 - SO D.1.1.1 Zateplení budovy a výměna výplní otvorů</t>
  </si>
  <si>
    <t>MIX MAX.ENRRGETIKA s.r.o., Slevačská 11, Brno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</si>
  <si>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</si>
  <si>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</si>
  <si>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</si>
  <si>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</si>
  <si>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</si>
  <si>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</si>
  <si>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</si>
  <si>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</si>
  <si>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</si>
  <si>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</si>
  <si>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</si>
  <si>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</si>
  <si>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</si>
  <si>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</si>
  <si>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</si>
  <si>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</si>
  <si>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</si>
  <si>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</si>
  <si>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</si>
  <si>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</si>
  <si>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</si>
  <si>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</si>
  <si>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</si>
  <si>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</si>
  <si>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</si>
  <si>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</si>
  <si>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</si>
  <si>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</si>
  <si>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</si>
  <si>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</si>
  <si>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</si>
  <si>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</si>
  <si>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</si>
  <si>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</si>
  <si>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</si>
  <si>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</si>
  <si>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</si>
  <si>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</si>
  <si>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</si>
  <si>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</si>
  <si>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</si>
  <si>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</si>
  <si>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</si>
  <si>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</si>
  <si>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</si>
  <si>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</si>
  <si>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</si>
  <si>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</si>
  <si>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</si>
  <si>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</si>
  <si>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</si>
  <si>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</si>
  <si>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2018 01</t>
  </si>
  <si>
    <t>4</t>
  </si>
  <si>
    <t>2</t>
  </si>
  <si>
    <t>1858843175</t>
  </si>
  <si>
    <t>VV</t>
  </si>
  <si>
    <t xml:space="preserve">"stáv.okap.chodník, délky" </t>
  </si>
  <si>
    <t>"pohled V,levá strana"       (11,4+0,6)*0,9</t>
  </si>
  <si>
    <t>"pohled J,před vstupem"     0,9*0,6</t>
  </si>
  <si>
    <t>Součet</t>
  </si>
  <si>
    <t>113107022</t>
  </si>
  <si>
    <t>Odstranění podkladu plochy do 15 m2 z kameniva drceného tl 200 mm při překopech inž sítí</t>
  </si>
  <si>
    <t>160714982</t>
  </si>
  <si>
    <t>"pohled S,průjezd"             (12,6+2*0,8-1,3)*0,8</t>
  </si>
  <si>
    <t>3</t>
  </si>
  <si>
    <t>113107032</t>
  </si>
  <si>
    <t>Odstranění podkladu plochy do 15 m2 z betonu prostého tl 300 mm při překopech inž sítí</t>
  </si>
  <si>
    <t>-706160299</t>
  </si>
  <si>
    <t>113202111</t>
  </si>
  <si>
    <t>Vytrhání obrub krajníků obrubníků stojatých</t>
  </si>
  <si>
    <t>m</t>
  </si>
  <si>
    <t>1460950662</t>
  </si>
  <si>
    <t>"pohled S,průjezd"              12,6+2*0,8</t>
  </si>
  <si>
    <t>5</t>
  </si>
  <si>
    <t>132212101</t>
  </si>
  <si>
    <t>Hloubení rýh š do 600 mm ručním nebo pneum nářadím v soudržných horninách tř. 3</t>
  </si>
  <si>
    <t>m3</t>
  </si>
  <si>
    <t>-2125509392</t>
  </si>
  <si>
    <t>"pro zateplení pod terénem s hl.-výkopu pod 1 m"</t>
  </si>
  <si>
    <t>"pohled V"                         9,5*0,6*0,15</t>
  </si>
  <si>
    <t>"pohled J"                         5,6*0,6*(0,35+0,15)*0,5</t>
  </si>
  <si>
    <t>"pohled Z"                         23,4*0,6*(1,0+0,1)*0,5</t>
  </si>
  <si>
    <t>6</t>
  </si>
  <si>
    <t>132212109</t>
  </si>
  <si>
    <t>Příplatek za lepivost u hloubení rýh š do 600 mm ručním nebo pneum nářadím v hornině tř. 3</t>
  </si>
  <si>
    <t>-195035464</t>
  </si>
  <si>
    <t>9,417*0,3</t>
  </si>
  <si>
    <t>7</t>
  </si>
  <si>
    <t>132212201</t>
  </si>
  <si>
    <t>Hloubení rýh š přes 600 do 2000 mm ručním nebo pneum nářadím v soudržných horninách tř. 3</t>
  </si>
  <si>
    <t>2044970749</t>
  </si>
  <si>
    <t>"pro zateplení pod terénem s hl.výkopu nad 1 m"</t>
  </si>
  <si>
    <t>"pohled V"                         18,5*0,8*(1,15+1,35)*0,5</t>
  </si>
  <si>
    <t>"pohled S"                        (5,8+0,8)*0,8*(1,35+1,3)*0,5</t>
  </si>
  <si>
    <t xml:space="preserve">                                        (5,8+0,6)*0,8*(1,3+1,25)*0,5</t>
  </si>
  <si>
    <t>"pohled Z"                        (7,0+0,8)*0,8*(1,25+1,0)*0,5</t>
  </si>
  <si>
    <t>8</t>
  </si>
  <si>
    <t>132212209</t>
  </si>
  <si>
    <t>Příplatek za lepivost u hloubení rýh š do 2000 mm ručním nebo pneum nářadím v hornině tř. 3</t>
  </si>
  <si>
    <t>877321474</t>
  </si>
  <si>
    <t>39,044*0,3</t>
  </si>
  <si>
    <t>9</t>
  </si>
  <si>
    <t>133202011</t>
  </si>
  <si>
    <t>Hloubení šachet ručním nebo pneum nářadím v soudržných horninách tř. 3, plocha výkopu do 4 m2</t>
  </si>
  <si>
    <t>1567269496</t>
  </si>
  <si>
    <t>"zákl.patky nových sloupků plotu" 0,3*0,3*0,6*2</t>
  </si>
  <si>
    <t>10</t>
  </si>
  <si>
    <t>151101201</t>
  </si>
  <si>
    <t>Zřízení příložného pažení stěn výkopu hl do 4 m</t>
  </si>
  <si>
    <t>1145957003</t>
  </si>
  <si>
    <t>"pohled V"                         18,5*(1,15+1,35)*0,5</t>
  </si>
  <si>
    <t>"pohled S"                        (5,8+0,8)*(1,35+1,3)*0,5</t>
  </si>
  <si>
    <t xml:space="preserve">                                        (5,8+0,6)*(1,3+1,25)*0,5</t>
  </si>
  <si>
    <t>"pohled Z"                        (7,0+0,8)*(1,25+1,0)*0,5</t>
  </si>
  <si>
    <t>11</t>
  </si>
  <si>
    <t>151101211</t>
  </si>
  <si>
    <t>Odstranění příložného pažení stěn hl do 4 m</t>
  </si>
  <si>
    <t>1999596830</t>
  </si>
  <si>
    <t>12</t>
  </si>
  <si>
    <t>151101301</t>
  </si>
  <si>
    <t>Zřízení rozepření stěn při pažení příložném hl do 4 m</t>
  </si>
  <si>
    <t>-2061117491</t>
  </si>
  <si>
    <t>"pohled V"                         18,5*0,15*(1,15+1,35)*0,5</t>
  </si>
  <si>
    <t>"pohled S"                        (5,8+0,8)*0,15*(1,35+1,3)*0,5</t>
  </si>
  <si>
    <t xml:space="preserve">                                        (5,8+0,6)*0,15*(1,3+1,25)*0,5</t>
  </si>
  <si>
    <t>13</t>
  </si>
  <si>
    <t>151101311</t>
  </si>
  <si>
    <t>Odstranění rozepření stěn při pažení příložném hl do 4 m</t>
  </si>
  <si>
    <t>1901205512</t>
  </si>
  <si>
    <t>14</t>
  </si>
  <si>
    <t>162201211</t>
  </si>
  <si>
    <t>Vodorovné přemístění výkopku z horniny tř. 1 až 4 stavebním kolečkem do 10 m</t>
  </si>
  <si>
    <t>-2111594164</t>
  </si>
  <si>
    <t xml:space="preserve">"zemina vytl.tepel.izolací pod terénem"            </t>
  </si>
  <si>
    <t>"pohled V"                         9,5*0,15*0,15</t>
  </si>
  <si>
    <t>"pohled J"                         5,6*0,15*(0,35+0,15)*0,5</t>
  </si>
  <si>
    <t>"pohled Z"                         23,4*0,15*(1,0+0,1)*0,5</t>
  </si>
  <si>
    <t>"pohled Z"                        (7,0+0,8)*0,15*(1,25+1,0)*0,5</t>
  </si>
  <si>
    <t>162201219</t>
  </si>
  <si>
    <t>Příplatek k vodorovnému přemístění výkopku z horniny tř. 1 až 4 stavebním kolečkem ZKD 10 m</t>
  </si>
  <si>
    <t>-486786610</t>
  </si>
  <si>
    <t>"dle přemístění kolečkem"     9,784*2</t>
  </si>
  <si>
    <t>16</t>
  </si>
  <si>
    <t>162701105</t>
  </si>
  <si>
    <t>Vodorovné přemístění do 10000 m výkopku/sypaniny z horniny tř. 1 až 4</t>
  </si>
  <si>
    <t>-1960983869</t>
  </si>
  <si>
    <t>"dle přemístění kolečkem"     9,784</t>
  </si>
  <si>
    <t>17</t>
  </si>
  <si>
    <t>171201201</t>
  </si>
  <si>
    <t>Uložení sypaniny na skládky</t>
  </si>
  <si>
    <t>-515399157</t>
  </si>
  <si>
    <t>"dle odvezení do 10.000 m" 9,758</t>
  </si>
  <si>
    <t>18</t>
  </si>
  <si>
    <t>171201211</t>
  </si>
  <si>
    <t>Poplatek za uložení odpadu ze sypaniny na skládce (skládkovné)</t>
  </si>
  <si>
    <t>t</t>
  </si>
  <si>
    <t>-152455221</t>
  </si>
  <si>
    <t>"dle odvezení do 10.000 m" 9,784*1,8</t>
  </si>
  <si>
    <t>19</t>
  </si>
  <si>
    <t>174101101</t>
  </si>
  <si>
    <t>Zásyp jam, šachet rýh nebo kolem objektů sypaninou se zhutněním</t>
  </si>
  <si>
    <t>1632623420</t>
  </si>
  <si>
    <t>"do úrovně staáv.terénu"</t>
  </si>
  <si>
    <t>"vykop.zemina-rýhy,šachty"9,417+39,044+0,72</t>
  </si>
  <si>
    <t>"odpočet vytl.zeminy"         -9,784</t>
  </si>
  <si>
    <t>Zakládání</t>
  </si>
  <si>
    <t>20</t>
  </si>
  <si>
    <t>275313711</t>
  </si>
  <si>
    <t>Základové patky z betonu tř. C 20/25</t>
  </si>
  <si>
    <t>-187299733</t>
  </si>
  <si>
    <t>"zákl.patky nových sloupků plotu" 0,3*0,3*0,5*2</t>
  </si>
  <si>
    <t>Svislé a kompletní konstrukce</t>
  </si>
  <si>
    <t>310278842</t>
  </si>
  <si>
    <t>Zazdívka otvorů pl do 1 m2 ve zdivu nadzákladovém z nepálených tvárnic tl do 300 mm</t>
  </si>
  <si>
    <t>-258328318</t>
  </si>
  <si>
    <t>"pohled S,po elektroskříňích"</t>
  </si>
  <si>
    <t>"pohled S,elektroskříň"       (0,9*0,6+0,8*0,6+0,45*0,4)*0,25</t>
  </si>
  <si>
    <t>22</t>
  </si>
  <si>
    <t>310279842</t>
  </si>
  <si>
    <t>Zazdívka otvorů pl do 4 m2 ve zdivu nadzákladovém z nepálených tvárnic tl do 300 mm</t>
  </si>
  <si>
    <t>1937327550</t>
  </si>
  <si>
    <t>"pohled S,2.NP"                  1,05*2,25*0,5</t>
  </si>
  <si>
    <t>23</t>
  </si>
  <si>
    <t>316381115</t>
  </si>
  <si>
    <t>Komínové krycí desky tl do 80 mm z betonu tř. C 12/15 až C 16/20 s přesahy do 70 mm</t>
  </si>
  <si>
    <t>1131710847</t>
  </si>
  <si>
    <t xml:space="preserve">"komíny, dle půdorysu půdy"   </t>
  </si>
  <si>
    <t>"horní řada"                       (0,8+2*0,07)+(0,5+2*0,07)*8</t>
  </si>
  <si>
    <t>"spodní řada"                     (1,6+2*0,07)*(0,5+2*0,07)</t>
  </si>
  <si>
    <t xml:space="preserve">                                          (1,3+2*0,07)*(0,5+2*0,07)</t>
  </si>
  <si>
    <t xml:space="preserve">                                          (1,15++2*0,07)*(0,5+2*0,07)*2</t>
  </si>
  <si>
    <t xml:space="preserve">                                          (0,8+2*0,07)*(0,5+2*0,07)*3</t>
  </si>
  <si>
    <t xml:space="preserve">                                          (0,8++2*0,07)*(0,5+2*0,07)</t>
  </si>
  <si>
    <t>24</t>
  </si>
  <si>
    <t>338171111</t>
  </si>
  <si>
    <t>Osazování sloupků a vzpěr plotových ocelových v 2,00 m se zalitím MC</t>
  </si>
  <si>
    <t>kus</t>
  </si>
  <si>
    <t>-81557524</t>
  </si>
  <si>
    <t>25</t>
  </si>
  <si>
    <t>M</t>
  </si>
  <si>
    <t>553422600</t>
  </si>
  <si>
    <t>sloupek plotový koncový pozinkované a komaxitové 2000/48x1,5 mm</t>
  </si>
  <si>
    <t>-1674641794</t>
  </si>
  <si>
    <t>26</t>
  </si>
  <si>
    <t>553422720</t>
  </si>
  <si>
    <t>vzpěra plotová 38x1,5 mm včetně krytky s uchem, 2000 mm</t>
  </si>
  <si>
    <t>-109118956</t>
  </si>
  <si>
    <t>27</t>
  </si>
  <si>
    <t>348401130</t>
  </si>
  <si>
    <t>Osazení oplocení ze strojového pletiva s napínacími dráty výšky do 2,0 m do 15° sklonu svahu</t>
  </si>
  <si>
    <t>601007651</t>
  </si>
  <si>
    <t>Vodorovné konstrukce</t>
  </si>
  <si>
    <t>28</t>
  </si>
  <si>
    <t>451577877</t>
  </si>
  <si>
    <t>Podklad nebo lože pod dlažbu vodorovný nebo do sklonu 1:5 ze štěrkopísku tl do 100 mm</t>
  </si>
  <si>
    <t>2139580386</t>
  </si>
  <si>
    <t>"chodník šířky 900 mm"        7,5*0,9</t>
  </si>
  <si>
    <t>"chodník šířky 1200 mm"      4,5*1,2</t>
  </si>
  <si>
    <t>"chodník šířky 400 mm"        59,9*0,4</t>
  </si>
  <si>
    <t>Komunikace pozemní</t>
  </si>
  <si>
    <t>29</t>
  </si>
  <si>
    <t>566901133</t>
  </si>
  <si>
    <t>Vyspravení podkladu po překopech ing sítí plochy do 15 m2 štěrkodrtí tl. 200 mm</t>
  </si>
  <si>
    <t>-395534312</t>
  </si>
  <si>
    <t>30</t>
  </si>
  <si>
    <t>566901173</t>
  </si>
  <si>
    <t>Vyspravení podkladu po překopech ing sítí plochy do 15 m2 betonem tř. PB I (C20/25) tl 200 mm</t>
  </si>
  <si>
    <t>-1815976605</t>
  </si>
  <si>
    <t>31</t>
  </si>
  <si>
    <t>596811120</t>
  </si>
  <si>
    <t>Kladení betonové dlažby komunikací pro pěší do lože z kameniva vel do 0,09 m2 plochy do 50 m2</t>
  </si>
  <si>
    <t>1457860202</t>
  </si>
  <si>
    <t xml:space="preserve">"dle TZ" </t>
  </si>
  <si>
    <t>32</t>
  </si>
  <si>
    <t>59248005</t>
  </si>
  <si>
    <t>dlažba skladebná betonová 30x30x5cm přírodní</t>
  </si>
  <si>
    <t>52057659</t>
  </si>
  <si>
    <t>12,15*1,01</t>
  </si>
  <si>
    <t>33</t>
  </si>
  <si>
    <t>596811220</t>
  </si>
  <si>
    <t>Kladení betonové dlažby komunikací pro pěší do lože z kameniva vel do 0,25 m2 plochy do 50 m2</t>
  </si>
  <si>
    <t>-159272984</t>
  </si>
  <si>
    <t>34</t>
  </si>
  <si>
    <t>592457040</t>
  </si>
  <si>
    <t>dlažba betonová plošná tryskaná Ideal 40x40x4 cm šedá</t>
  </si>
  <si>
    <t>556437019</t>
  </si>
  <si>
    <t>23,96*1,01</t>
  </si>
  <si>
    <t>Úpravy povrchů, podlahy a osazování výplní</t>
  </si>
  <si>
    <t>35</t>
  </si>
  <si>
    <t>612325225</t>
  </si>
  <si>
    <t>Vápenocementová štuková omítka malých ploch do 4,0 m2 na stěnách</t>
  </si>
  <si>
    <t>204680383</t>
  </si>
  <si>
    <t xml:space="preserve">"zazděný otvor v interioéru" </t>
  </si>
  <si>
    <t>"pohled S,2.NP"                     1</t>
  </si>
  <si>
    <t>36</t>
  </si>
  <si>
    <t>612325302</t>
  </si>
  <si>
    <t>Vápenocementová štuková omítka ostění nebo nadpraží</t>
  </si>
  <si>
    <t>-1620267548</t>
  </si>
  <si>
    <t>"po vybourání stáv.výplní"</t>
  </si>
  <si>
    <t>"okna"</t>
  </si>
  <si>
    <t>"P/1"                                    (2,05+2*1,5)*2*0,15</t>
  </si>
  <si>
    <t>"P/3"                                    (1,35+2*0,9)*2*0,15</t>
  </si>
  <si>
    <t>"P/4"                                    (0,9+2*0,6)*3*0,15</t>
  </si>
  <si>
    <t>"P/5"                                    (0,6+2*0,6)*16*0,15</t>
  </si>
  <si>
    <t>"P/7"                                    (1,32+2*1,32)*32*0,15</t>
  </si>
  <si>
    <t>"P/9"                                    (2,4+2*1,32)*2*0,15</t>
  </si>
  <si>
    <t>"P/10"                                  (2,4+2*1,32)*1*0,15</t>
  </si>
  <si>
    <t>"dveře"</t>
  </si>
  <si>
    <t>"P/2"                                    (1,15+2*2,25)*1*0,15</t>
  </si>
  <si>
    <t>"P/6"                                    (1,35+2*2,0)*1*0,15</t>
  </si>
  <si>
    <t>"P/8"                                    (1,30+2*2,1)*1*0,15</t>
  </si>
  <si>
    <t>37</t>
  </si>
  <si>
    <t>619995001</t>
  </si>
  <si>
    <t>Začištění omítek kolem oken, dveří, podlah nebo obkladů</t>
  </si>
  <si>
    <t>103348390</t>
  </si>
  <si>
    <t>"po osazení nových.výplní- v interiéru"</t>
  </si>
  <si>
    <t>"P/1"                                     2*(2,05+1,5)*2</t>
  </si>
  <si>
    <t>"P/3"                                     2*(1,35+0,9)*2</t>
  </si>
  <si>
    <t>"P/4"                                     2*(0,9+0,6)*3</t>
  </si>
  <si>
    <t>"P/5"                                    2*(0,6+0,6)*16</t>
  </si>
  <si>
    <t>"P/7"                                    2*(1,32+1,32)*32</t>
  </si>
  <si>
    <t>"P/9"                                    2*(2,4+1,32)*2</t>
  </si>
  <si>
    <t>"P/10"                                  2*(2,4+1,32)*1</t>
  </si>
  <si>
    <t>"P/2"                                    (1,15+2*2,25)*1</t>
  </si>
  <si>
    <t>"P/6"                                    (1,35+2*2,0)*1</t>
  </si>
  <si>
    <t>"P/8"                                    (1,30+2*2,1)*1</t>
  </si>
  <si>
    <t>38</t>
  </si>
  <si>
    <t>622142001</t>
  </si>
  <si>
    <t>Potažení vnějších stěn sklovláknitým pletivem vtlačeným do tenkovrstvé hmoty</t>
  </si>
  <si>
    <t>167696071</t>
  </si>
  <si>
    <t xml:space="preserve">"komíny,na hladkou omítku" 70,77*1,02  </t>
  </si>
  <si>
    <t>39</t>
  </si>
  <si>
    <t>622211031</t>
  </si>
  <si>
    <t>Montáž kontaktního zateplení vnějších stěn z polystyrénových desek tl do 160 mm</t>
  </si>
  <si>
    <t>231478962</t>
  </si>
  <si>
    <t xml:space="preserve">"EPS"                                     421,3*1,02               </t>
  </si>
  <si>
    <t xml:space="preserve">"Perimetr"                          171,7*1,03            </t>
  </si>
  <si>
    <t>40</t>
  </si>
  <si>
    <t>283759810</t>
  </si>
  <si>
    <t>deska fasádní polystyrénová EPS 100 F 1000 x 500 x 140 mm</t>
  </si>
  <si>
    <t>-1537920120</t>
  </si>
  <si>
    <t xml:space="preserve">"VKZS tl.140,vým dle TZ"        </t>
  </si>
  <si>
    <t xml:space="preserve">"EPS"                                     429,73*1,02               </t>
  </si>
  <si>
    <t>41</t>
  </si>
  <si>
    <t>283763570</t>
  </si>
  <si>
    <t>deska fasádní polystyrénová izolační Perimeter N PER 30 (EPS P) 1250 x 600 x 140 mm</t>
  </si>
  <si>
    <t>357140532</t>
  </si>
  <si>
    <t xml:space="preserve">"Perimetr"                               173,85*1,02             </t>
  </si>
  <si>
    <t>42</t>
  </si>
  <si>
    <t>622212051</t>
  </si>
  <si>
    <t>Montáž kontaktního zateplení vnějšího ostění hl. špalety do 400 mm z polystyrenu tl do 40 mm</t>
  </si>
  <si>
    <t>-1930743101</t>
  </si>
  <si>
    <t xml:space="preserve">"ostění u P/6"                        1,35+2*2,02      </t>
  </si>
  <si>
    <t>43</t>
  </si>
  <si>
    <t>283759440</t>
  </si>
  <si>
    <t>deska fasádní polystyrénová EPS 100 F 1000 x 500 x 40 mm</t>
  </si>
  <si>
    <t>-1000578194</t>
  </si>
  <si>
    <t xml:space="preserve">"ostění u P/6"                      (1,35+2*2,02)*0,4*1,02      </t>
  </si>
  <si>
    <t>44</t>
  </si>
  <si>
    <t>622221021</t>
  </si>
  <si>
    <t>Montáž kontaktního zateplení vnějších stěn z minerální vlny s podélnou orientací vláken tl do 120 mm</t>
  </si>
  <si>
    <t>1621898581</t>
  </si>
  <si>
    <t xml:space="preserve">"VKZS 4 tl.100 mm,vým dle TZ"        </t>
  </si>
  <si>
    <t xml:space="preserve">"m.č.08 a 10"                         17,6*1,05              </t>
  </si>
  <si>
    <t>45</t>
  </si>
  <si>
    <t>631515270</t>
  </si>
  <si>
    <t>deska minerální izolační tl. 100 mm</t>
  </si>
  <si>
    <t>-1105448139</t>
  </si>
  <si>
    <t>18,480*1,02</t>
  </si>
  <si>
    <t>46</t>
  </si>
  <si>
    <t>622252001</t>
  </si>
  <si>
    <t>Montáž zakládacích soklových lišt kontaktního zateplení</t>
  </si>
  <si>
    <t>-1221820186</t>
  </si>
  <si>
    <t xml:space="preserve">"mezi 1/VKZS a 2/VKZS"                            </t>
  </si>
  <si>
    <t>"pohled V,Z"                         30,0*2</t>
  </si>
  <si>
    <t>"pohled S,J"                         13,0*2-1,22</t>
  </si>
  <si>
    <t>47</t>
  </si>
  <si>
    <t>590516340</t>
  </si>
  <si>
    <t>lišta zakládací LO 143 mm tl.1,0mm</t>
  </si>
  <si>
    <t>370515645</t>
  </si>
  <si>
    <t>"dle montáž zaklád.lišt"        84,78*1,05</t>
  </si>
  <si>
    <t>48</t>
  </si>
  <si>
    <t>622252002</t>
  </si>
  <si>
    <t>Montáž ostatních lišt kontaktního zateplení</t>
  </si>
  <si>
    <t>1568714145</t>
  </si>
  <si>
    <t>"roh.lišta s tkaninou (rohy objektu)" 7,4+7,5+8,7+8,9</t>
  </si>
  <si>
    <t xml:space="preserve">"dtto,ostění výplní"                        </t>
  </si>
  <si>
    <t>"P/1"                                    (2,05+2*1,5)*2</t>
  </si>
  <si>
    <t>"P/3"                                    (1,35+2*0,9)*2</t>
  </si>
  <si>
    <t>"P/4"                                    (0,9+2*0,6)*3</t>
  </si>
  <si>
    <t>"P/5"                                    (0,6+2*0,6)*16</t>
  </si>
  <si>
    <t>"P/7"                                    (1,32+2*1,32)*32</t>
  </si>
  <si>
    <t>"P/9"                                    (2,4+2*1,32)*2</t>
  </si>
  <si>
    <t>"P/10"                                  (2,4+2*1,32)*1</t>
  </si>
  <si>
    <t xml:space="preserve">"začišťovací lišta výplní"                            </t>
  </si>
  <si>
    <t xml:space="preserve">"začišťovací parapetní lišty dle K/1" 68,54    </t>
  </si>
  <si>
    <t>49</t>
  </si>
  <si>
    <t>59051476</t>
  </si>
  <si>
    <t>profil okenní začišťovací se sklovláknitou armovací tkaninou 9 mm/2,4 m</t>
  </si>
  <si>
    <t>-1822273415</t>
  </si>
  <si>
    <t xml:space="preserve">"ostění u P/6"                       (1,35+2*2,02)*1,05      </t>
  </si>
  <si>
    <t>50</t>
  </si>
  <si>
    <t>59051480</t>
  </si>
  <si>
    <t>profil rohový Al s tkaninou kontaktního zateplení</t>
  </si>
  <si>
    <t>-902886638</t>
  </si>
  <si>
    <t>"roh.lišta s tkaninou (rohy objektu)" 32,5*1,05</t>
  </si>
  <si>
    <t xml:space="preserve">"dtto,ostění výplní"               209,37*1,05                    </t>
  </si>
  <si>
    <t>51</t>
  </si>
  <si>
    <t>590515120</t>
  </si>
  <si>
    <t>profil parapetní - Thermospoj LPE plast 2 m</t>
  </si>
  <si>
    <t>2051085409</t>
  </si>
  <si>
    <t xml:space="preserve">"začišťovací parapetní lišty dle K/1" 68,54*1,05    </t>
  </si>
  <si>
    <t>52</t>
  </si>
  <si>
    <t>622321121</t>
  </si>
  <si>
    <t>Vápenocementová omítka hladká jednovrstvá vnějších stěn nanášená ručně</t>
  </si>
  <si>
    <t>726793778</t>
  </si>
  <si>
    <t>"pohled V,ubouraná římsa" 5,5*0,25</t>
  </si>
  <si>
    <t>"horní řada"                         2*(0,8+0,5)*8*(1,6+1,2)*0,5</t>
  </si>
  <si>
    <t>"spodní řada"                      2*(1,6+0,5)*(3,1+1,7)*0,5</t>
  </si>
  <si>
    <t xml:space="preserve">                                           2*(1,3+0,5)*(1,6+1,2)*0,5</t>
  </si>
  <si>
    <t xml:space="preserve">                                           2*(1,15+0,5)*(1,6+1,2)*0,5*2</t>
  </si>
  <si>
    <t xml:space="preserve">                                           2*(0,8+0,5)*(1,6+1,2)*0,5*3</t>
  </si>
  <si>
    <t xml:space="preserve">                                           2*(0,8+0,5)*(2,8+2,1)*0,5</t>
  </si>
  <si>
    <t>53</t>
  </si>
  <si>
    <t>622325103</t>
  </si>
  <si>
    <t>Oprava vnější vápenné nebo vápenocementové hladké omítky složitosti 1 stěn v rozsahu do 50%</t>
  </si>
  <si>
    <t>-1238312923</t>
  </si>
  <si>
    <t>"vyrovnání strukturované.omítky pod VKZS"</t>
  </si>
  <si>
    <t>"místní opravy,odhad"         2*(29,7+12,6)*"prům.v."1,6</t>
  </si>
  <si>
    <t>54</t>
  </si>
  <si>
    <t>622511121</t>
  </si>
  <si>
    <t>Tenkovrstvá akrylátová mozaiková hrubozrnná omítka včetně penetrace vnějších stěn</t>
  </si>
  <si>
    <t>-1200081051</t>
  </si>
  <si>
    <t xml:space="preserve">"dle oprava omítky"              173,85*1,05               </t>
  </si>
  <si>
    <t>55</t>
  </si>
  <si>
    <t>622531021</t>
  </si>
  <si>
    <t>Tenkovrstvá silikonová zrnitá omítka tl. 2,0 mm včetně penetrace vnějších stěn</t>
  </si>
  <si>
    <t>269615517</t>
  </si>
  <si>
    <t xml:space="preserve">"dle montáž zateplení do tl.160"               </t>
  </si>
  <si>
    <t xml:space="preserve">"EPS"                                                429,726              </t>
  </si>
  <si>
    <t xml:space="preserve">"minerál.vlna tl.100 mm"        18,48            </t>
  </si>
  <si>
    <t xml:space="preserve">"dle montáž zatepl.ostění"    5,39*0,35*1,05               </t>
  </si>
  <si>
    <t>"ostění výplní"                            209,37*0,16*1,05</t>
  </si>
  <si>
    <t>"podstřešní římsa"                (13,2+2*30,6)*0,55*1,025</t>
  </si>
  <si>
    <t>Mezisoučet</t>
  </si>
  <si>
    <t>527,304*1,01</t>
  </si>
  <si>
    <t>56</t>
  </si>
  <si>
    <t>629991011</t>
  </si>
  <si>
    <t>Zakrytí výplní otvorů a svislých ploch fólií přilepenou lepící páskou</t>
  </si>
  <si>
    <t>-1904626879</t>
  </si>
  <si>
    <t xml:space="preserve">"plocha výplní před povrchovou úpravou fasády"                                          </t>
  </si>
  <si>
    <t>"P/1"                                     2,05*1,5*2</t>
  </si>
  <si>
    <t>"P/3"                                     1,35*0,9*2</t>
  </si>
  <si>
    <t>"P/4"                                     0,9*0,6*3</t>
  </si>
  <si>
    <t>"P/5"                                     0,6*0,6*16</t>
  </si>
  <si>
    <t>"P/7"                                     1,32*1,32*32</t>
  </si>
  <si>
    <t>"P/9"                                     2,4*1,32*2</t>
  </si>
  <si>
    <t>"P/10"                                   2,4*1,32*1</t>
  </si>
  <si>
    <t>"P/2"                                     1,15*2,25*1</t>
  </si>
  <si>
    <t>"P/6"                                     1,35*2,0*1</t>
  </si>
  <si>
    <t>"P/8"                                     1,30*2,1*1</t>
  </si>
  <si>
    <t>57</t>
  </si>
  <si>
    <t>629995101</t>
  </si>
  <si>
    <t>Očištění vnějších ploch tlakovou vodou</t>
  </si>
  <si>
    <t>1077854335</t>
  </si>
  <si>
    <t>"80% zateplovaných ploch"  (606,577+18,48)*0,80</t>
  </si>
  <si>
    <t>58</t>
  </si>
  <si>
    <t>6-2p.c.</t>
  </si>
  <si>
    <t>Penetrační nátěr stěn pod VKZS</t>
  </si>
  <si>
    <t>-1764695387</t>
  </si>
  <si>
    <t>59</t>
  </si>
  <si>
    <t>632450124</t>
  </si>
  <si>
    <t>Vyrovnávací cementový potěr tl do 50 mm ze suchých směsí provedený v pásu</t>
  </si>
  <si>
    <t>-2126869444</t>
  </si>
  <si>
    <t xml:space="preserve">"dle K/1"                               68,54*0,25    </t>
  </si>
  <si>
    <t>Ostatní konstrukce a práce-bourání</t>
  </si>
  <si>
    <t>60</t>
  </si>
  <si>
    <t>916231213</t>
  </si>
  <si>
    <t>Osazení chodníkového obrubníku betonového stojatého s boční opěrou do lože z betonu prostého</t>
  </si>
  <si>
    <t>255659145</t>
  </si>
  <si>
    <t>61</t>
  </si>
  <si>
    <t>59217017</t>
  </si>
  <si>
    <t>obrubník betonový chodníkový 100x10x25 cm</t>
  </si>
  <si>
    <t>834230065</t>
  </si>
  <si>
    <t>14,2*1,01</t>
  </si>
  <si>
    <t>62</t>
  </si>
  <si>
    <t>916331112</t>
  </si>
  <si>
    <t>Osazení zahradního obrubníku betonového do lože z betonu s boční opěrou</t>
  </si>
  <si>
    <t>-159180240</t>
  </si>
  <si>
    <t xml:space="preserve">"nový okap.chodník"                       </t>
  </si>
  <si>
    <t>"délka dle montáže dlažeb"  7,5+4,5+59,9</t>
  </si>
  <si>
    <t>63</t>
  </si>
  <si>
    <t>59217003</t>
  </si>
  <si>
    <t>obrubník betonový zahradní 50x5x25cm</t>
  </si>
  <si>
    <t>1378500573</t>
  </si>
  <si>
    <t>71,9*1,01</t>
  </si>
  <si>
    <t>64</t>
  </si>
  <si>
    <t>919735124</t>
  </si>
  <si>
    <t>Řezání stávajícího betonového krytu hl do 200 mm</t>
  </si>
  <si>
    <t>524729209</t>
  </si>
  <si>
    <t>"pohled S,průjezd"             12,6+2*0,8-1,3+4*0,8</t>
  </si>
  <si>
    <t>65</t>
  </si>
  <si>
    <t>941221111</t>
  </si>
  <si>
    <t>Montáž lešení řadového rámového těžkého zatížení do 300 kg/m2 š do 1,2 m v do 10 m</t>
  </si>
  <si>
    <t>31513587</t>
  </si>
  <si>
    <t>"pro práce na fasádě"          (30,0+2*12,6)*8,5</t>
  </si>
  <si>
    <t xml:space="preserve">                                              12,6*8,5</t>
  </si>
  <si>
    <t>66</t>
  </si>
  <si>
    <t>941221211</t>
  </si>
  <si>
    <t>Příplatek k lešení řadovému rámovému těžkému š 1,2 m v do 25 m za první a ZKD den použití</t>
  </si>
  <si>
    <t>-694050169</t>
  </si>
  <si>
    <t>"pro práce na fasádě"          576,3*90</t>
  </si>
  <si>
    <t>67</t>
  </si>
  <si>
    <t>941221811</t>
  </si>
  <si>
    <t>Demontáž lešení řadového rámového těžkého zatížení do 300 kg/m2 š do 1,2 m v do 10 m</t>
  </si>
  <si>
    <t>-1145118719</t>
  </si>
  <si>
    <t>"pro práce na fasádě"         576,3</t>
  </si>
  <si>
    <t>68</t>
  </si>
  <si>
    <t>944611111</t>
  </si>
  <si>
    <t>Montáž ochranné plachty z textilie z umělých vláken</t>
  </si>
  <si>
    <t>411796935</t>
  </si>
  <si>
    <t>"pro práce na fasádě"          576,3</t>
  </si>
  <si>
    <t>69</t>
  </si>
  <si>
    <t>944611211</t>
  </si>
  <si>
    <t>Příplatek k ochranné plachtě za první a ZKD den použití</t>
  </si>
  <si>
    <t>-1883907942</t>
  </si>
  <si>
    <t>70</t>
  </si>
  <si>
    <t>944611811</t>
  </si>
  <si>
    <t>Demontáž ochranné plachty z textilie z umělých vláken</t>
  </si>
  <si>
    <t>2060202237</t>
  </si>
  <si>
    <t>71</t>
  </si>
  <si>
    <t>946112113</t>
  </si>
  <si>
    <t>Montáž pojízdných věží trubkových/dílcových š do 1,6 m dl do 3,2 m v do 3,5 m</t>
  </si>
  <si>
    <t>-1054327611</t>
  </si>
  <si>
    <t>72</t>
  </si>
  <si>
    <t>946112213</t>
  </si>
  <si>
    <t>Příplatek k pojízdným věžím š do 1,6 m dl do 3,2 m v do 3,5 m za první a ZKD den použití</t>
  </si>
  <si>
    <t>1365943</t>
  </si>
  <si>
    <t>73</t>
  </si>
  <si>
    <t>946112813</t>
  </si>
  <si>
    <t>Demontáž pojízdných věží trubkových/dílcových š do 1,2 m dl do 3,2 m v do 3,5 m</t>
  </si>
  <si>
    <t>-1538042252</t>
  </si>
  <si>
    <t>74</t>
  </si>
  <si>
    <t>949101111</t>
  </si>
  <si>
    <t>Lešení pomocné pro objekty pozemních staveb s lešeňovou podlahou v do 1,9 m zatížení do 150 kg/m2</t>
  </si>
  <si>
    <t>-1530351656</t>
  </si>
  <si>
    <t xml:space="preserve">"práce na výměně výplní"   </t>
  </si>
  <si>
    <t>"P/1"                                     3,0*1,0*2</t>
  </si>
  <si>
    <t>"P/3"                                    1,5*1,0*2</t>
  </si>
  <si>
    <t>"P/4"                                    1,5*1,0*3</t>
  </si>
  <si>
    <t>"P/5"                                    1,5*1,0*16</t>
  </si>
  <si>
    <t>"P/7"                                    1,5*1,0*32</t>
  </si>
  <si>
    <t>"P/9"                                    1,5*1,0*2</t>
  </si>
  <si>
    <t>"P/10"                                  1,5*1,0*1</t>
  </si>
  <si>
    <t>"P/2"                                     1,5*1,0*1</t>
  </si>
  <si>
    <t>"P/6"                                     1,5*1,0*1</t>
  </si>
  <si>
    <t>"P/8"                                     1,5*1,0*1</t>
  </si>
  <si>
    <t>75</t>
  </si>
  <si>
    <t>952902121</t>
  </si>
  <si>
    <t>Čištění budov zametení drsných podlah</t>
  </si>
  <si>
    <t>-1099112348</t>
  </si>
  <si>
    <t>"exteriér"                             2*(30,0+12,6)*5,0</t>
  </si>
  <si>
    <t>76</t>
  </si>
  <si>
    <t>952903001</t>
  </si>
  <si>
    <t>Čištění budov odstranění ptačího nebo netopýřího trusu z podlahy</t>
  </si>
  <si>
    <t>1077090362</t>
  </si>
  <si>
    <t>"půda, dle TZ"                      374,22</t>
  </si>
  <si>
    <t>77</t>
  </si>
  <si>
    <t>953941210</t>
  </si>
  <si>
    <t>Osazování kovových poklopů s rámy pl do 1 m2</t>
  </si>
  <si>
    <t>1384864963</t>
  </si>
  <si>
    <t>"nový výlez na půdu,K/3"    1</t>
  </si>
  <si>
    <t>78</t>
  </si>
  <si>
    <t>9-1 p.c.</t>
  </si>
  <si>
    <t>Protipožární uzávěr s výklopným víkem dle specifikace z/3</t>
  </si>
  <si>
    <t>kpl</t>
  </si>
  <si>
    <t>164434211</t>
  </si>
  <si>
    <t>79</t>
  </si>
  <si>
    <t>953991111</t>
  </si>
  <si>
    <t>Dodání a osazení hmoždinek profilu 6 až 8 mm do zdiva z cihel</t>
  </si>
  <si>
    <t>1614873333</t>
  </si>
  <si>
    <t>"pro novou pošt.schránku"   4</t>
  </si>
  <si>
    <t>"pohled V, infotabule"           4</t>
  </si>
  <si>
    <t>80</t>
  </si>
  <si>
    <t>965042141</t>
  </si>
  <si>
    <t>Bourání podkladů pod dlažby nebo mazanin betonových nebo z litého asfaltu tl do 100 mm pl přes 4 m2</t>
  </si>
  <si>
    <t>-368820200</t>
  </si>
  <si>
    <t>"bet.okapové chodníky"  (2*29,7+12,6+2*0,6)</t>
  </si>
  <si>
    <t>"odpočet částí z dlažeb"  -11,34</t>
  </si>
  <si>
    <t>61,83*0,1+12,6*0,2*0,1</t>
  </si>
  <si>
    <t>81</t>
  </si>
  <si>
    <t>966031313</t>
  </si>
  <si>
    <t>Vybourání částí říms z cihel vyložených do 250 mm tl do 300 mm</t>
  </si>
  <si>
    <t>585280488</t>
  </si>
  <si>
    <t>"pohled V,ubouraná římsa" 5,5</t>
  </si>
  <si>
    <t>82</t>
  </si>
  <si>
    <t>966071711</t>
  </si>
  <si>
    <t>Bourání sloupků a vzpěr plotových ocelových do 2,5 m zabetonovaných</t>
  </si>
  <si>
    <t>980131827</t>
  </si>
  <si>
    <t>83</t>
  </si>
  <si>
    <t>966071822</t>
  </si>
  <si>
    <t>Rozebrání drátěného pletiva se čtvercovými oky výšky do 2,0 m</t>
  </si>
  <si>
    <t>2076970708</t>
  </si>
  <si>
    <t>84</t>
  </si>
  <si>
    <t>968062354</t>
  </si>
  <si>
    <t>Vybourání dřevěných rámů oken dvojitých včetně křídel pl do 1 m2</t>
  </si>
  <si>
    <t>-1213672321</t>
  </si>
  <si>
    <t>85</t>
  </si>
  <si>
    <t>968062355</t>
  </si>
  <si>
    <t>Vybourání dřevěných rámů oken dvojitých včetně křídel pl do 2 m2</t>
  </si>
  <si>
    <t>-1796179258</t>
  </si>
  <si>
    <t>86</t>
  </si>
  <si>
    <t>968062356</t>
  </si>
  <si>
    <t>Vybourání dřevěných rámů oken dvojitých včetně křídel pl do 4 m2</t>
  </si>
  <si>
    <t>1803933691</t>
  </si>
  <si>
    <t>87</t>
  </si>
  <si>
    <t>968072456</t>
  </si>
  <si>
    <t>Vybourání kovových dveřních zárubní pl přes 2 m2</t>
  </si>
  <si>
    <t>1701756119</t>
  </si>
  <si>
    <t>88</t>
  </si>
  <si>
    <t>976072221</t>
  </si>
  <si>
    <t>Vybourání kovových komínových dvířek pl do 0,3 m2 ze zdiva cihelného</t>
  </si>
  <si>
    <t>-2044784749</t>
  </si>
  <si>
    <t>"pohled S,elektroskříň"        1</t>
  </si>
  <si>
    <t>89</t>
  </si>
  <si>
    <t>976072321</t>
  </si>
  <si>
    <t>Vybourání kovových komínových dvířek pl přes 0,3 m2 ze zdiva cihelného</t>
  </si>
  <si>
    <t>-923739935</t>
  </si>
  <si>
    <t>"pohled S,elektroskříň"        2</t>
  </si>
  <si>
    <t>90</t>
  </si>
  <si>
    <t>976085411</t>
  </si>
  <si>
    <t>Vybourání kanalizačních rámů včetně poklopů nebo mříží pl přes 0,6 m2</t>
  </si>
  <si>
    <t>-2028827730</t>
  </si>
  <si>
    <t>"stáv.výlez na půdu"            1</t>
  </si>
  <si>
    <t>99</t>
  </si>
  <si>
    <t>Přesun hmot</t>
  </si>
  <si>
    <t>91</t>
  </si>
  <si>
    <t>998018002</t>
  </si>
  <si>
    <t>Přesun hmot ruční pro budovy v do 12 m</t>
  </si>
  <si>
    <t>-1529530155</t>
  </si>
  <si>
    <t>997</t>
  </si>
  <si>
    <t>Přesun sutě</t>
  </si>
  <si>
    <t>92</t>
  </si>
  <si>
    <t>997013112</t>
  </si>
  <si>
    <t>Vnitrostaveništní doprava suti a vybouraných hmot pro budovy v do 9 m s použitím mechanizace</t>
  </si>
  <si>
    <t>-1374150938</t>
  </si>
  <si>
    <t>93</t>
  </si>
  <si>
    <t>997013219</t>
  </si>
  <si>
    <t>Příplatek k vnitrostaveništní dopravě suti a vybouraných hmot za zvětšenou dopravu suti ZKD 10 m</t>
  </si>
  <si>
    <t>-1169097329</t>
  </si>
  <si>
    <t>61,322*3 'Přepočtené koeficientem množství</t>
  </si>
  <si>
    <t>94</t>
  </si>
  <si>
    <t>997013501</t>
  </si>
  <si>
    <t>Odvoz suti a vybouraných hmot na skládku nebo meziskládku do 1 km se složením</t>
  </si>
  <si>
    <t>1014215314</t>
  </si>
  <si>
    <t>95</t>
  </si>
  <si>
    <t>997013509</t>
  </si>
  <si>
    <t>Příplatek k odvozu suti a vybouraných hmot na skládku ZKD 1 km přes 1 km</t>
  </si>
  <si>
    <t>-1002623276</t>
  </si>
  <si>
    <t>61,322*14 'Přepočtené koeficientem množství</t>
  </si>
  <si>
    <t>96</t>
  </si>
  <si>
    <t>997013831</t>
  </si>
  <si>
    <t>Poplatek za uložení stavebního směsného odpadu na skládce (skládkovné)</t>
  </si>
  <si>
    <t>950863293</t>
  </si>
  <si>
    <t>PSV</t>
  </si>
  <si>
    <t>Práce a dodávky PSV</t>
  </si>
  <si>
    <t>713</t>
  </si>
  <si>
    <t>Izolace tepelné</t>
  </si>
  <si>
    <t>97</t>
  </si>
  <si>
    <t>713121121</t>
  </si>
  <si>
    <t>Montáž izolace tepelné podlah volně kladenými rohožemi, pásy, dílci, deskami 2 vrstvy</t>
  </si>
  <si>
    <t>1617089134</t>
  </si>
  <si>
    <t>"půda, S1,dle TZ"                 374,22</t>
  </si>
  <si>
    <t>98</t>
  </si>
  <si>
    <t>631411880</t>
  </si>
  <si>
    <t>deska čedičová izolační NOBASIL MPE tl.100 mm</t>
  </si>
  <si>
    <t>-653958205</t>
  </si>
  <si>
    <t>"půda, S1,dle TZ"                 374,22*2*1,02</t>
  </si>
  <si>
    <t>713121131</t>
  </si>
  <si>
    <t>Montáž izolace tepelné podlah parotěsné reflexní tl do 5 mm</t>
  </si>
  <si>
    <t>1163242197</t>
  </si>
  <si>
    <t>100</t>
  </si>
  <si>
    <t>283553040</t>
  </si>
  <si>
    <t>pás parotěsný tepelně izolační DAPE typ AP3 - 25 x 0,97 m, tl. 3 mm</t>
  </si>
  <si>
    <t>-1061825257</t>
  </si>
  <si>
    <t>"půda, S1,dle TZ"                 374,22*1,05</t>
  </si>
  <si>
    <t>101</t>
  </si>
  <si>
    <t>713131141</t>
  </si>
  <si>
    <t>Montáž izolace tepelné stěn a základů lepením celoplošně rohoží, pásů, dílců, desek</t>
  </si>
  <si>
    <t>-657753567</t>
  </si>
  <si>
    <t>"Perimetr tl.140 pod úrovní terénu"</t>
  </si>
  <si>
    <t>"dle TZ"                                45,6*1,03</t>
  </si>
  <si>
    <t>102</t>
  </si>
  <si>
    <t>283763550</t>
  </si>
  <si>
    <t>deska fasádní polystyrénová izolační Perimeter N PER 30 (EPS P) 1250 x 600 x 120 mm</t>
  </si>
  <si>
    <t>-586959961</t>
  </si>
  <si>
    <t>"dle TZ"                                46,968*1,02</t>
  </si>
  <si>
    <t>103</t>
  </si>
  <si>
    <t>713191132</t>
  </si>
  <si>
    <t>Montáž izolace tepelné podlah, stropů vrchem nebo střech překrytí separační fólií z PE</t>
  </si>
  <si>
    <t>-123862317</t>
  </si>
  <si>
    <t>104</t>
  </si>
  <si>
    <t>283292300</t>
  </si>
  <si>
    <t>fólie Onduline Ondutiss balení 50 m2</t>
  </si>
  <si>
    <t>-1598509768</t>
  </si>
  <si>
    <t>"půda, S1,dle TZ"                 374,22*1,1</t>
  </si>
  <si>
    <t>105</t>
  </si>
  <si>
    <t>998713102</t>
  </si>
  <si>
    <t>Přesun hmot tonážní pro izolace tepelné v objektech v do 12 m</t>
  </si>
  <si>
    <t>-1423723138</t>
  </si>
  <si>
    <t>106</t>
  </si>
  <si>
    <t>998713181</t>
  </si>
  <si>
    <t>Příplatek k přesunu hmot tonážní 713 prováděný bez použití mechanizace</t>
  </si>
  <si>
    <t>1813121502</t>
  </si>
  <si>
    <t>721</t>
  </si>
  <si>
    <t>Zdravotechnika - vnitřní kanalizace</t>
  </si>
  <si>
    <t>107</t>
  </si>
  <si>
    <t>721140806</t>
  </si>
  <si>
    <t>Demontáž potrubí litinové do DN 200</t>
  </si>
  <si>
    <t>478987764</t>
  </si>
  <si>
    <t>"stáv.dešťové svody"          1,5*4</t>
  </si>
  <si>
    <t>108</t>
  </si>
  <si>
    <t>721173316</t>
  </si>
  <si>
    <t>Potrubí kanalizační plastové dešťové systém KG DN 125</t>
  </si>
  <si>
    <t>-7273020</t>
  </si>
  <si>
    <t>"napoj.nových plast. lapačů" 0,5*4</t>
  </si>
  <si>
    <t>109</t>
  </si>
  <si>
    <t>721242116</t>
  </si>
  <si>
    <t>Lapač střešních splavenin z PP se zápachovou klapkou a lapacím košem DN 125</t>
  </si>
  <si>
    <t>-2108628589</t>
  </si>
  <si>
    <t>110</t>
  </si>
  <si>
    <t>721242804</t>
  </si>
  <si>
    <t>Demontáž lapače střešních splavenin DN 125</t>
  </si>
  <si>
    <t>-1068252600</t>
  </si>
  <si>
    <t>111</t>
  </si>
  <si>
    <t>998721102</t>
  </si>
  <si>
    <t>Přesun hmot tonážní pro vnitřní kanalizace v objektech v do 12 m</t>
  </si>
  <si>
    <t>337197818</t>
  </si>
  <si>
    <t>112</t>
  </si>
  <si>
    <t>998721181</t>
  </si>
  <si>
    <t>Příplatek k přesunu hmot tonážní 721 prováděný bez použití mechanizace</t>
  </si>
  <si>
    <t>1520515980</t>
  </si>
  <si>
    <t>762</t>
  </si>
  <si>
    <t>Konstrukce tesařské</t>
  </si>
  <si>
    <t>113</t>
  </si>
  <si>
    <t>762511246</t>
  </si>
  <si>
    <t>Podlahové kce podkladové z desek OSB tl 22 mm na sraz šroubovaných</t>
  </si>
  <si>
    <t>117676348</t>
  </si>
  <si>
    <t>"dřev.prvky pro tech.chodníky zateplení půdy"</t>
  </si>
  <si>
    <t xml:space="preserve">                                            33,78</t>
  </si>
  <si>
    <t>114</t>
  </si>
  <si>
    <t>762595001</t>
  </si>
  <si>
    <t>Spojovací prostředky pro položení dřevěných podlah a zakrytí kanálů</t>
  </si>
  <si>
    <t>1096168715</t>
  </si>
  <si>
    <t>115</t>
  </si>
  <si>
    <t>762713110</t>
  </si>
  <si>
    <t>Montáž prostorové vázané kce z hraněného řeziva průřezové plochy do 120 cm2</t>
  </si>
  <si>
    <t>1450190492</t>
  </si>
  <si>
    <t>"dřev.prvky pro technické chodníky zateplení půdy"</t>
  </si>
  <si>
    <t>"hranolek 100x100 mm"       51,25</t>
  </si>
  <si>
    <t>116</t>
  </si>
  <si>
    <t>605120010</t>
  </si>
  <si>
    <t>řezivo jehličnaté hranol jakost I do 120 cm2</t>
  </si>
  <si>
    <t>999264169</t>
  </si>
  <si>
    <t>"hranolek 100x100 mm"       51,25*0,1*0,1*1,1</t>
  </si>
  <si>
    <t>117</t>
  </si>
  <si>
    <t>762713120</t>
  </si>
  <si>
    <t>Montáž prostorové vázané kce z hraněného řeziva průřezové plochy do 224 cm2</t>
  </si>
  <si>
    <t>-291150014</t>
  </si>
  <si>
    <t>"hranolek 100x140 mm"       29,6</t>
  </si>
  <si>
    <t>118</t>
  </si>
  <si>
    <t>605120110</t>
  </si>
  <si>
    <t>řezivo jehličnaté hranol jakost I nad 120 cm2</t>
  </si>
  <si>
    <t>-136942562</t>
  </si>
  <si>
    <t>"hranolek 100x140 mm"       29,6*0,1*0,14*1,1</t>
  </si>
  <si>
    <t>119</t>
  </si>
  <si>
    <t>762795000</t>
  </si>
  <si>
    <t>Spojovací prostředky pro montáž prostorových vázaných kcí</t>
  </si>
  <si>
    <t>-590580066</t>
  </si>
  <si>
    <t>"hranolek 100x100 mm"       51,25*0,1*0,1</t>
  </si>
  <si>
    <t>"hranolek 100x140 mm"       29,6*0,1*0,14</t>
  </si>
  <si>
    <t>120</t>
  </si>
  <si>
    <t>998762102</t>
  </si>
  <si>
    <t>Přesun hmot tonážní pro kce tesařské v objektech v do 12 m</t>
  </si>
  <si>
    <t>-517968395</t>
  </si>
  <si>
    <t>121</t>
  </si>
  <si>
    <t>998762181</t>
  </si>
  <si>
    <t>Příplatek k přesunu hmot tonážní 762 prováděný bez použití mechanizace</t>
  </si>
  <si>
    <t>-665125402</t>
  </si>
  <si>
    <t>764</t>
  </si>
  <si>
    <t>Konstrukce klempířské</t>
  </si>
  <si>
    <t>122</t>
  </si>
  <si>
    <t>764002851</t>
  </si>
  <si>
    <t>Demontáž oplechování parapetů do suti</t>
  </si>
  <si>
    <t>-1158998284</t>
  </si>
  <si>
    <t>"K/1"                                    68,54*1,01</t>
  </si>
  <si>
    <t>123</t>
  </si>
  <si>
    <t>764004863</t>
  </si>
  <si>
    <t>Demontáž svodu k dalšímu použití</t>
  </si>
  <si>
    <t>2012394628</t>
  </si>
  <si>
    <t>"rohy objektu"                    (7,4+7,5+8,7+8,9)*1,1</t>
  </si>
  <si>
    <t>124</t>
  </si>
  <si>
    <t>764216601</t>
  </si>
  <si>
    <t>Oplechování rovných parapetů mechanicky kotvené z Pz s povrchovou úpravou rš 150 mm</t>
  </si>
  <si>
    <t>1717707751</t>
  </si>
  <si>
    <t>"K/1"                                     68,54</t>
  </si>
  <si>
    <t>125</t>
  </si>
  <si>
    <t>764508131</t>
  </si>
  <si>
    <t>Montáž kruhového svodu</t>
  </si>
  <si>
    <t>-1363248922</t>
  </si>
  <si>
    <t>126</t>
  </si>
  <si>
    <t>553443310</t>
  </si>
  <si>
    <t>objímka svodu trn 200 mm 100 pozink</t>
  </si>
  <si>
    <t>252799713</t>
  </si>
  <si>
    <t>127</t>
  </si>
  <si>
    <t>998764102</t>
  </si>
  <si>
    <t>Přesun hmot tonážní pro konstrukce klempířské v objektech v do 12 m</t>
  </si>
  <si>
    <t>1090724408</t>
  </si>
  <si>
    <t>128</t>
  </si>
  <si>
    <t>998764181</t>
  </si>
  <si>
    <t>Příplatek k přesunu hmot tonážní 764 prováděný bez použití mechanizace</t>
  </si>
  <si>
    <t>-550490088</t>
  </si>
  <si>
    <t>766</t>
  </si>
  <si>
    <t>Konstrukce truhlářské</t>
  </si>
  <si>
    <t>129</t>
  </si>
  <si>
    <t>766 - 01</t>
  </si>
  <si>
    <t>D+M plast dveří a oken vč.vnitř.parapetů</t>
  </si>
  <si>
    <t>-1832598877</t>
  </si>
  <si>
    <t>"nové výplně"</t>
  </si>
  <si>
    <t>130</t>
  </si>
  <si>
    <t>998766102</t>
  </si>
  <si>
    <t>Přesun hmot tonážní pro konstrukce truhlářské v objektech v do 12 m</t>
  </si>
  <si>
    <t>-994422494</t>
  </si>
  <si>
    <t>131</t>
  </si>
  <si>
    <t>998766181</t>
  </si>
  <si>
    <t>Příplatek k přesunu hmot tonážní 766 prováděný bez použití mechanizace</t>
  </si>
  <si>
    <t>-1922029813</t>
  </si>
  <si>
    <t>767</t>
  </si>
  <si>
    <t>Konstrukce zámečnické</t>
  </si>
  <si>
    <t>132</t>
  </si>
  <si>
    <t>767821112</t>
  </si>
  <si>
    <t>Montáž poštovní schránky zavěšené</t>
  </si>
  <si>
    <t>485304613</t>
  </si>
  <si>
    <t>133</t>
  </si>
  <si>
    <t>553481120</t>
  </si>
  <si>
    <t>schránka listová pozinkovaná 370x330x100 DLS-A01 se sklapkou</t>
  </si>
  <si>
    <t>383328818</t>
  </si>
  <si>
    <t>134</t>
  </si>
  <si>
    <t>767995111</t>
  </si>
  <si>
    <t>Montáž atypických zámečnických konstrukcí hmotnosti do 5 kg</t>
  </si>
  <si>
    <t>kg</t>
  </si>
  <si>
    <t>-737524574</t>
  </si>
  <si>
    <t>"Z/1,úprava zábradlí"           12,0</t>
  </si>
  <si>
    <t>135</t>
  </si>
  <si>
    <t>767-1 p.c</t>
  </si>
  <si>
    <t>Materiál na zhotovení či nakoupení zám.výrobků,ocel S235</t>
  </si>
  <si>
    <t>-1215050756</t>
  </si>
  <si>
    <t>"hmotmosti atyp.zám.konstrukcí" 12,0*1,08</t>
  </si>
  <si>
    <t>136</t>
  </si>
  <si>
    <t>767996701</t>
  </si>
  <si>
    <t>Demontáž atypických zámečnických konstrukcí řezáním hmotnosti jednotlivých dílů do 50 kg</t>
  </si>
  <si>
    <t>-2041948264</t>
  </si>
  <si>
    <t>137</t>
  </si>
  <si>
    <t>998767102</t>
  </si>
  <si>
    <t>Přesun hmot tonážní pro zámečnické konstrukce v objektech v do 12 m</t>
  </si>
  <si>
    <t>1230198351</t>
  </si>
  <si>
    <t>138</t>
  </si>
  <si>
    <t>998767181</t>
  </si>
  <si>
    <t>Příplatek k přesunu hmot tonážní 767 prováděný bez použití mechanizace</t>
  </si>
  <si>
    <t>-1417705025</t>
  </si>
  <si>
    <t>783</t>
  </si>
  <si>
    <t>Dokončovací práce - nátěry</t>
  </si>
  <si>
    <t>139</t>
  </si>
  <si>
    <t>783213111</t>
  </si>
  <si>
    <t>Jednonásobný napouštěcí syntetický fungicidní nátěr tesařských konstrukcí</t>
  </si>
  <si>
    <t>152891284</t>
  </si>
  <si>
    <t>"hranolek 100x100 mm"       51,25*2*(0,1+0,1)</t>
  </si>
  <si>
    <t>"hranolek 100x140 mm"       29,6*2*(0,1+0,14)</t>
  </si>
  <si>
    <t>140</t>
  </si>
  <si>
    <t>783301311</t>
  </si>
  <si>
    <t>Odmaštění zámečnických konstrukcí vodou ředitelným odmašťovačem</t>
  </si>
  <si>
    <t>-2045869126</t>
  </si>
  <si>
    <t>"pohled V,zábradlí"              6,0*1,0</t>
  </si>
  <si>
    <t>141</t>
  </si>
  <si>
    <t>783314201</t>
  </si>
  <si>
    <t>Základní antikorozní jednonásobný syntetický standardní nátěr zámečnických konstrukcí</t>
  </si>
  <si>
    <t>1774464135</t>
  </si>
  <si>
    <t>142</t>
  </si>
  <si>
    <t>783315101</t>
  </si>
  <si>
    <t>Jednonásobný syntetický standardní mezinátěr zámečnických konstrukcí</t>
  </si>
  <si>
    <t>-1398519718</t>
  </si>
  <si>
    <t>"pohled V,zábradlí"              6,0*1,0*2</t>
  </si>
  <si>
    <t>784</t>
  </si>
  <si>
    <t>Dokončovací práce - malby</t>
  </si>
  <si>
    <t>143</t>
  </si>
  <si>
    <t>784111011</t>
  </si>
  <si>
    <t>Obroušení podkladu omítnutého v místnostech výšky do 3,80 m</t>
  </si>
  <si>
    <t>442817460</t>
  </si>
  <si>
    <t xml:space="preserve">"opravy po výměně výplní" </t>
  </si>
  <si>
    <t>"odhad"                               100,0</t>
  </si>
  <si>
    <t>144</t>
  </si>
  <si>
    <t>784211101</t>
  </si>
  <si>
    <t>Dvojnásobné bílé malby ze směsí za mokra výborně otěruvzdorných v místnostech výšky do 3,80 m</t>
  </si>
  <si>
    <t>-31693989</t>
  </si>
  <si>
    <t>21-M</t>
  </si>
  <si>
    <t>Elektromontáže</t>
  </si>
  <si>
    <t>145</t>
  </si>
  <si>
    <t>21M-1 p.c.</t>
  </si>
  <si>
    <t>Úpravy na rozvodech nn při zateplení fasády</t>
  </si>
  <si>
    <t>-2047986385</t>
  </si>
  <si>
    <t>"demontáž a montáž el.zařízení a vedení na fasádě"</t>
  </si>
  <si>
    <t>"venk.osvětlení"</t>
  </si>
  <si>
    <t>"celkem"               1</t>
  </si>
  <si>
    <t>146</t>
  </si>
  <si>
    <t>21M-2</t>
  </si>
  <si>
    <t>Hromosvod - viz samostatný rozpočet</t>
  </si>
  <si>
    <t>1954352445</t>
  </si>
  <si>
    <t>VRN</t>
  </si>
  <si>
    <t>Vedlejší rozpočtové náklady</t>
  </si>
  <si>
    <t>VRN1</t>
  </si>
  <si>
    <t>Průzkumné, geodetické a projektové práce</t>
  </si>
  <si>
    <t>147</t>
  </si>
  <si>
    <t>013002000</t>
  </si>
  <si>
    <t>Projektové práce - DSPS vč.kolaudačního řízení</t>
  </si>
  <si>
    <t>CS ÚRS 2015 01</t>
  </si>
  <si>
    <t>1024</t>
  </si>
  <si>
    <t>-547646842</t>
  </si>
  <si>
    <t>VRN3</t>
  </si>
  <si>
    <t>Zařízení staveniště</t>
  </si>
  <si>
    <t>148</t>
  </si>
  <si>
    <t>032002000</t>
  </si>
  <si>
    <t>Vybavení staveniště</t>
  </si>
  <si>
    <t>1219118343</t>
  </si>
  <si>
    <t>149</t>
  </si>
  <si>
    <t>039002000</t>
  </si>
  <si>
    <t>Zrušení zařízení staveniště</t>
  </si>
  <si>
    <t>772589153</t>
  </si>
  <si>
    <t>VRN5</t>
  </si>
  <si>
    <t>Finanční náklady</t>
  </si>
  <si>
    <t>150</t>
  </si>
  <si>
    <t>052002000</t>
  </si>
  <si>
    <t>Finanční rezerva</t>
  </si>
  <si>
    <t>CS ÚRS 2016 01</t>
  </si>
  <si>
    <t>-1858633841</t>
  </si>
  <si>
    <t>"5% z HSV+PSV+M"            0,05</t>
  </si>
  <si>
    <t>VRN7</t>
  </si>
  <si>
    <t>Provozní vlivy</t>
  </si>
  <si>
    <t>151</t>
  </si>
  <si>
    <t>070001000</t>
  </si>
  <si>
    <t>kpl…</t>
  </si>
  <si>
    <t>1011180629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</si>
  <si>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</si>
  <si>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</si>
  <si>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</si>
  <si>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</si>
  <si>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</si>
  <si>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</si>
  <si>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</si>
  <si>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</si>
  <si>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</si>
  <si>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</si>
  <si>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</si>
  <si>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</si>
  <si>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</si>
  <si>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</si>
  <si>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</si>
  <si>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</si>
  <si>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</si>
  <si>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</si>
  <si>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</si>
  <si>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</si>
  <si>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</si>
  <si>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</si>
  <si>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</si>
  <si>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</si>
  <si>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</si>
  <si>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</si>
  <si>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</si>
  <si>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</si>
  <si>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</si>
  <si>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</si>
  <si>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</si>
  <si>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</si>
  <si>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</si>
  <si>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</si>
  <si>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</si>
  <si>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</si>
  <si>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</si>
  <si>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</si>
  <si>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</si>
  <si>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</si>
  <si>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</si>
  <si>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</si>
  <si>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</si>
  <si>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</si>
  <si>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</si>
  <si>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</si>
  <si>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</si>
  <si>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</si>
  <si>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</si>
  <si>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</si>
  <si>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</si>
  <si>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</si>
  <si>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</si>
  <si>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</si>
  <si>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</si>
  <si>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</si>
  <si>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</si>
  <si>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</si>
  <si>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</si>
  <si>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</si>
  <si>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</si>
  <si>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</si>
  <si>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</si>
  <si>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</si>
  <si>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</si>
  <si>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</si>
  <si>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</si>
  <si>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</si>
  <si>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</si>
  <si>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</si>
  <si>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</si>
  <si>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</si>
  <si>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</si>
  <si>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</si>
  <si>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</si>
  <si>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</si>
  <si>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</si>
  <si>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</si>
  <si>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</si>
  <si>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</si>
  <si>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</si>
  <si>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</si>
  <si>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</si>
  <si>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</si>
  <si>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</si>
  <si>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</si>
  <si>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</si>
  <si>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</si>
  <si>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</si>
  <si>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</si>
  <si>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</si>
  <si>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</si>
  <si>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</si>
  <si>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</si>
  <si>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</si>
  <si>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</si>
  <si>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</si>
  <si>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</si>
  <si>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</si>
  <si>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</si>
  <si>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</si>
  <si>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</si>
  <si>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</si>
  <si>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</si>
  <si>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</si>
  <si>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</si>
  <si>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</si>
  <si>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</si>
  <si>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</si>
  <si>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</si>
  <si>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</si>
  <si>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</si>
  <si>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</si>
  <si>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</si>
  <si>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</si>
  <si>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</si>
  <si>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</si>
  <si>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</si>
  <si>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</si>
  <si>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</si>
  <si>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</si>
  <si>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</si>
  <si>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</si>
  <si>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</si>
  <si>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</si>
  <si>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</si>
  <si>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</si>
  <si>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</si>
  <si>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</si>
  <si>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</si>
  <si>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</si>
  <si>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</si>
  <si>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</si>
  <si>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</si>
  <si>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</si>
  <si>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</si>
  <si>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</si>
  <si>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</si>
  <si>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</si>
  <si>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</si>
  <si>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</si>
  <si>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</si>
  <si>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</si>
  <si>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</si>
  <si>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</si>
  <si>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</si>
  <si>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</si>
  <si>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</si>
  <si>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</si>
  <si>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</si>
  <si>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</si>
  <si>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</si>
  <si>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</si>
  <si>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</si>
  <si>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</si>
  <si>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</si>
  <si>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</si>
  <si>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</si>
  <si>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</si>
  <si>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</si>
  <si>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</si>
  <si>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</si>
  <si>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</si>
  <si>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</si>
  <si>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</si>
  <si>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</si>
  <si>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</si>
  <si>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</si>
  <si>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</si>
  <si>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</si>
  <si>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</si>
  <si>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</si>
  <si>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</si>
  <si>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</si>
  <si>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</si>
  <si>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</si>
  <si>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</si>
  <si>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</si>
  <si>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</si>
  <si>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</si>
  <si>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</si>
  <si>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</si>
  <si>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</si>
  <si>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BoskSvoboNem2018Zme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</si>
</sst>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BE39" sqref="BE39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 x14ac:dyDescent="0.3">
      <c r="AR2" s="341" t="s">
        <v>8</v>
      </c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24" t="s">
        <v>9</v>
      </c>
      <c r="BT2" s="24" t="s">
        <v>10</v>
      </c>
    </row>
    <row r="3" spans="1:74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 x14ac:dyDescent="0.3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 x14ac:dyDescent="0.3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08" t="s">
        <v>1184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9"/>
      <c r="AQ5" s="31"/>
      <c r="BE5" s="306" t="s">
        <v>17</v>
      </c>
      <c r="BS5" s="24" t="s">
        <v>9</v>
      </c>
    </row>
    <row r="6" spans="1:74" ht="36.950000000000003" customHeight="1" x14ac:dyDescent="0.3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10" t="s">
        <v>19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9"/>
      <c r="AQ6" s="31"/>
      <c r="BE6" s="307"/>
      <c r="BS6" s="24" t="s">
        <v>9</v>
      </c>
    </row>
    <row r="7" spans="1:74" ht="14.45" customHeight="1" x14ac:dyDescent="0.3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21</v>
      </c>
      <c r="AL7" s="29"/>
      <c r="AM7" s="29"/>
      <c r="AN7" s="35" t="s">
        <v>5</v>
      </c>
      <c r="AO7" s="29"/>
      <c r="AP7" s="29"/>
      <c r="AQ7" s="31"/>
      <c r="BE7" s="307"/>
      <c r="BS7" s="24" t="s">
        <v>9</v>
      </c>
    </row>
    <row r="8" spans="1:74" ht="14.45" customHeight="1" x14ac:dyDescent="0.3">
      <c r="B8" s="28"/>
      <c r="C8" s="29"/>
      <c r="D8" s="37" t="s">
        <v>22</v>
      </c>
      <c r="E8" s="29"/>
      <c r="F8" s="29"/>
      <c r="G8" s="29"/>
      <c r="H8" s="29"/>
      <c r="I8" s="29"/>
      <c r="J8" s="29"/>
      <c r="K8" s="35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24</v>
      </c>
      <c r="AL8" s="29"/>
      <c r="AM8" s="29"/>
      <c r="AN8" s="38" t="s">
        <v>25</v>
      </c>
      <c r="AO8" s="29"/>
      <c r="AP8" s="29"/>
      <c r="AQ8" s="31"/>
      <c r="BE8" s="307"/>
      <c r="BS8" s="24" t="s">
        <v>9</v>
      </c>
    </row>
    <row r="9" spans="1:74" ht="14.45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07"/>
      <c r="BS9" s="24" t="s">
        <v>9</v>
      </c>
    </row>
    <row r="10" spans="1:74" ht="14.45" customHeight="1" x14ac:dyDescent="0.3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5</v>
      </c>
      <c r="AO10" s="29"/>
      <c r="AP10" s="29"/>
      <c r="AQ10" s="31"/>
      <c r="BE10" s="307"/>
      <c r="BS10" s="24" t="s">
        <v>28</v>
      </c>
    </row>
    <row r="11" spans="1:74" ht="18.399999999999999" customHeight="1" x14ac:dyDescent="0.3">
      <c r="B11" s="28"/>
      <c r="C11" s="29"/>
      <c r="D11" s="29"/>
      <c r="E11" s="35" t="s">
        <v>23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5</v>
      </c>
      <c r="AO11" s="29"/>
      <c r="AP11" s="29"/>
      <c r="AQ11" s="31"/>
      <c r="BE11" s="307"/>
      <c r="BS11" s="24" t="s">
        <v>28</v>
      </c>
    </row>
    <row r="12" spans="1:74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07"/>
      <c r="BS12" s="24" t="s">
        <v>28</v>
      </c>
    </row>
    <row r="13" spans="1:74" ht="14.45" customHeight="1" x14ac:dyDescent="0.3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9" t="s">
        <v>31</v>
      </c>
      <c r="AO13" s="29"/>
      <c r="AP13" s="29"/>
      <c r="AQ13" s="31"/>
      <c r="BE13" s="307"/>
      <c r="BS13" s="24" t="s">
        <v>28</v>
      </c>
    </row>
    <row r="14" spans="1:74" x14ac:dyDescent="0.3">
      <c r="B14" s="28"/>
      <c r="C14" s="29"/>
      <c r="D14" s="29"/>
      <c r="E14" s="311" t="s">
        <v>31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7" t="s">
        <v>29</v>
      </c>
      <c r="AL14" s="29"/>
      <c r="AM14" s="29"/>
      <c r="AN14" s="39" t="s">
        <v>31</v>
      </c>
      <c r="AO14" s="29"/>
      <c r="AP14" s="29"/>
      <c r="AQ14" s="31"/>
      <c r="BE14" s="307"/>
      <c r="BS14" s="24" t="s">
        <v>28</v>
      </c>
    </row>
    <row r="15" spans="1:74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07"/>
      <c r="BS15" s="24" t="s">
        <v>6</v>
      </c>
    </row>
    <row r="16" spans="1:74" ht="14.45" customHeight="1" x14ac:dyDescent="0.3">
      <c r="B16" s="28"/>
      <c r="C16" s="29"/>
      <c r="D16" s="37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5</v>
      </c>
      <c r="AO16" s="29"/>
      <c r="AP16" s="29"/>
      <c r="AQ16" s="31"/>
      <c r="BE16" s="307"/>
      <c r="BS16" s="24" t="s">
        <v>6</v>
      </c>
    </row>
    <row r="17" spans="2:71" ht="18.399999999999999" customHeight="1" x14ac:dyDescent="0.3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5</v>
      </c>
      <c r="AO17" s="29"/>
      <c r="AP17" s="29"/>
      <c r="AQ17" s="31"/>
      <c r="BE17" s="307"/>
      <c r="BS17" s="24" t="s">
        <v>34</v>
      </c>
    </row>
    <row r="18" spans="2:7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07"/>
      <c r="BS18" s="24" t="s">
        <v>9</v>
      </c>
    </row>
    <row r="19" spans="2:71" ht="14.45" customHeight="1" x14ac:dyDescent="0.3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07"/>
      <c r="BS19" s="24" t="s">
        <v>9</v>
      </c>
    </row>
    <row r="20" spans="2:71" ht="16.5" customHeight="1" x14ac:dyDescent="0.3">
      <c r="B20" s="28"/>
      <c r="C20" s="29"/>
      <c r="D20" s="29"/>
      <c r="E20" s="313" t="s">
        <v>5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9"/>
      <c r="AP20" s="29"/>
      <c r="AQ20" s="31"/>
      <c r="BE20" s="307"/>
      <c r="BS20" s="24" t="s">
        <v>34</v>
      </c>
    </row>
    <row r="21" spans="2:7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07"/>
    </row>
    <row r="22" spans="2:71" ht="6.95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07"/>
    </row>
    <row r="23" spans="2:71" s="1" customFormat="1" ht="25.9" customHeight="1" x14ac:dyDescent="0.3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14">
        <f>ROUND(AG51,2)</f>
        <v>0</v>
      </c>
      <c r="AL23" s="315"/>
      <c r="AM23" s="315"/>
      <c r="AN23" s="315"/>
      <c r="AO23" s="315"/>
      <c r="AP23" s="42"/>
      <c r="AQ23" s="45"/>
      <c r="BE23" s="307"/>
    </row>
    <row r="24" spans="2:71" s="1" customFormat="1" ht="6.95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07"/>
    </row>
    <row r="25" spans="2:71" s="1" customFormat="1" ht="13.5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16" t="s">
        <v>37</v>
      </c>
      <c r="M25" s="316"/>
      <c r="N25" s="316"/>
      <c r="O25" s="316"/>
      <c r="P25" s="42"/>
      <c r="Q25" s="42"/>
      <c r="R25" s="42"/>
      <c r="S25" s="42"/>
      <c r="T25" s="42"/>
      <c r="U25" s="42"/>
      <c r="V25" s="42"/>
      <c r="W25" s="316" t="s">
        <v>38</v>
      </c>
      <c r="X25" s="316"/>
      <c r="Y25" s="316"/>
      <c r="Z25" s="316"/>
      <c r="AA25" s="316"/>
      <c r="AB25" s="316"/>
      <c r="AC25" s="316"/>
      <c r="AD25" s="316"/>
      <c r="AE25" s="316"/>
      <c r="AF25" s="42"/>
      <c r="AG25" s="42"/>
      <c r="AH25" s="42"/>
      <c r="AI25" s="42"/>
      <c r="AJ25" s="42"/>
      <c r="AK25" s="316" t="s">
        <v>39</v>
      </c>
      <c r="AL25" s="316"/>
      <c r="AM25" s="316"/>
      <c r="AN25" s="316"/>
      <c r="AO25" s="316"/>
      <c r="AP25" s="42"/>
      <c r="AQ25" s="45"/>
      <c r="BE25" s="307"/>
    </row>
    <row r="26" spans="2:71" s="2" customFormat="1" ht="14.45" customHeight="1" x14ac:dyDescent="0.3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17">
        <v>0.21</v>
      </c>
      <c r="M26" s="318"/>
      <c r="N26" s="318"/>
      <c r="O26" s="318"/>
      <c r="P26" s="48"/>
      <c r="Q26" s="48"/>
      <c r="R26" s="48"/>
      <c r="S26" s="48"/>
      <c r="T26" s="48"/>
      <c r="U26" s="48"/>
      <c r="V26" s="48"/>
      <c r="W26" s="319">
        <f>ROUND(AZ51,2)</f>
        <v>0</v>
      </c>
      <c r="X26" s="318"/>
      <c r="Y26" s="318"/>
      <c r="Z26" s="318"/>
      <c r="AA26" s="318"/>
      <c r="AB26" s="318"/>
      <c r="AC26" s="318"/>
      <c r="AD26" s="318"/>
      <c r="AE26" s="318"/>
      <c r="AF26" s="48"/>
      <c r="AG26" s="48"/>
      <c r="AH26" s="48"/>
      <c r="AI26" s="48"/>
      <c r="AJ26" s="48"/>
      <c r="AK26" s="319">
        <f>ROUND(AV51,2)</f>
        <v>0</v>
      </c>
      <c r="AL26" s="318"/>
      <c r="AM26" s="318"/>
      <c r="AN26" s="318"/>
      <c r="AO26" s="318"/>
      <c r="AP26" s="48"/>
      <c r="AQ26" s="50"/>
      <c r="BE26" s="307"/>
    </row>
    <row r="27" spans="2:71" s="2" customFormat="1" ht="14.45" customHeight="1" x14ac:dyDescent="0.3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17">
        <v>0.15</v>
      </c>
      <c r="M27" s="318"/>
      <c r="N27" s="318"/>
      <c r="O27" s="318"/>
      <c r="P27" s="48"/>
      <c r="Q27" s="48"/>
      <c r="R27" s="48"/>
      <c r="S27" s="48"/>
      <c r="T27" s="48"/>
      <c r="U27" s="48"/>
      <c r="V27" s="48"/>
      <c r="W27" s="319">
        <f>ROUND(BA51,2)</f>
        <v>0</v>
      </c>
      <c r="X27" s="318"/>
      <c r="Y27" s="318"/>
      <c r="Z27" s="318"/>
      <c r="AA27" s="318"/>
      <c r="AB27" s="318"/>
      <c r="AC27" s="318"/>
      <c r="AD27" s="318"/>
      <c r="AE27" s="318"/>
      <c r="AF27" s="48"/>
      <c r="AG27" s="48"/>
      <c r="AH27" s="48"/>
      <c r="AI27" s="48"/>
      <c r="AJ27" s="48"/>
      <c r="AK27" s="319">
        <f>ROUND(AW51,2)</f>
        <v>0</v>
      </c>
      <c r="AL27" s="318"/>
      <c r="AM27" s="318"/>
      <c r="AN27" s="318"/>
      <c r="AO27" s="318"/>
      <c r="AP27" s="48"/>
      <c r="AQ27" s="50"/>
      <c r="BE27" s="307"/>
    </row>
    <row r="28" spans="2:71" s="2" customFormat="1" ht="14.45" hidden="1" customHeight="1" x14ac:dyDescent="0.3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17">
        <v>0.21</v>
      </c>
      <c r="M28" s="318"/>
      <c r="N28" s="318"/>
      <c r="O28" s="318"/>
      <c r="P28" s="48"/>
      <c r="Q28" s="48"/>
      <c r="R28" s="48"/>
      <c r="S28" s="48"/>
      <c r="T28" s="48"/>
      <c r="U28" s="48"/>
      <c r="V28" s="48"/>
      <c r="W28" s="319">
        <f>ROUND(BB51,2)</f>
        <v>0</v>
      </c>
      <c r="X28" s="318"/>
      <c r="Y28" s="318"/>
      <c r="Z28" s="318"/>
      <c r="AA28" s="318"/>
      <c r="AB28" s="318"/>
      <c r="AC28" s="318"/>
      <c r="AD28" s="318"/>
      <c r="AE28" s="318"/>
      <c r="AF28" s="48"/>
      <c r="AG28" s="48"/>
      <c r="AH28" s="48"/>
      <c r="AI28" s="48"/>
      <c r="AJ28" s="48"/>
      <c r="AK28" s="319">
        <v>0</v>
      </c>
      <c r="AL28" s="318"/>
      <c r="AM28" s="318"/>
      <c r="AN28" s="318"/>
      <c r="AO28" s="318"/>
      <c r="AP28" s="48"/>
      <c r="AQ28" s="50"/>
      <c r="BE28" s="307"/>
    </row>
    <row r="29" spans="2:71" s="2" customFormat="1" ht="14.45" hidden="1" customHeight="1" x14ac:dyDescent="0.3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17">
        <v>0.15</v>
      </c>
      <c r="M29" s="318"/>
      <c r="N29" s="318"/>
      <c r="O29" s="318"/>
      <c r="P29" s="48"/>
      <c r="Q29" s="48"/>
      <c r="R29" s="48"/>
      <c r="S29" s="48"/>
      <c r="T29" s="48"/>
      <c r="U29" s="48"/>
      <c r="V29" s="48"/>
      <c r="W29" s="319">
        <f>ROUND(BC51,2)</f>
        <v>0</v>
      </c>
      <c r="X29" s="318"/>
      <c r="Y29" s="318"/>
      <c r="Z29" s="318"/>
      <c r="AA29" s="318"/>
      <c r="AB29" s="318"/>
      <c r="AC29" s="318"/>
      <c r="AD29" s="318"/>
      <c r="AE29" s="318"/>
      <c r="AF29" s="48"/>
      <c r="AG29" s="48"/>
      <c r="AH29" s="48"/>
      <c r="AI29" s="48"/>
      <c r="AJ29" s="48"/>
      <c r="AK29" s="319">
        <v>0</v>
      </c>
      <c r="AL29" s="318"/>
      <c r="AM29" s="318"/>
      <c r="AN29" s="318"/>
      <c r="AO29" s="318"/>
      <c r="AP29" s="48"/>
      <c r="AQ29" s="50"/>
      <c r="BE29" s="307"/>
    </row>
    <row r="30" spans="2:71" s="2" customFormat="1" ht="14.45" hidden="1" customHeight="1" x14ac:dyDescent="0.3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17">
        <v>0</v>
      </c>
      <c r="M30" s="318"/>
      <c r="N30" s="318"/>
      <c r="O30" s="318"/>
      <c r="P30" s="48"/>
      <c r="Q30" s="48"/>
      <c r="R30" s="48"/>
      <c r="S30" s="48"/>
      <c r="T30" s="48"/>
      <c r="U30" s="48"/>
      <c r="V30" s="48"/>
      <c r="W30" s="319">
        <f>ROUND(BD51,2)</f>
        <v>0</v>
      </c>
      <c r="X30" s="318"/>
      <c r="Y30" s="318"/>
      <c r="Z30" s="318"/>
      <c r="AA30" s="318"/>
      <c r="AB30" s="318"/>
      <c r="AC30" s="318"/>
      <c r="AD30" s="318"/>
      <c r="AE30" s="318"/>
      <c r="AF30" s="48"/>
      <c r="AG30" s="48"/>
      <c r="AH30" s="48"/>
      <c r="AI30" s="48"/>
      <c r="AJ30" s="48"/>
      <c r="AK30" s="319">
        <v>0</v>
      </c>
      <c r="AL30" s="318"/>
      <c r="AM30" s="318"/>
      <c r="AN30" s="318"/>
      <c r="AO30" s="318"/>
      <c r="AP30" s="48"/>
      <c r="AQ30" s="50"/>
      <c r="BE30" s="307"/>
    </row>
    <row r="31" spans="2:71" s="1" customFormat="1" ht="6.95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07"/>
    </row>
    <row r="32" spans="2:71" s="1" customFormat="1" ht="25.9" customHeight="1" x14ac:dyDescent="0.3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20" t="s">
        <v>48</v>
      </c>
      <c r="Y32" s="321"/>
      <c r="Z32" s="321"/>
      <c r="AA32" s="321"/>
      <c r="AB32" s="321"/>
      <c r="AC32" s="53"/>
      <c r="AD32" s="53"/>
      <c r="AE32" s="53"/>
      <c r="AF32" s="53"/>
      <c r="AG32" s="53"/>
      <c r="AH32" s="53"/>
      <c r="AI32" s="53"/>
      <c r="AJ32" s="53"/>
      <c r="AK32" s="322">
        <f>SUM(AK23:AK30)</f>
        <v>0</v>
      </c>
      <c r="AL32" s="321"/>
      <c r="AM32" s="321"/>
      <c r="AN32" s="321"/>
      <c r="AO32" s="323"/>
      <c r="AP32" s="51"/>
      <c r="AQ32" s="55"/>
      <c r="BE32" s="307"/>
    </row>
    <row r="33" spans="2:56" s="1" customFormat="1" ht="6.95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 x14ac:dyDescent="0.3">
      <c r="B39" s="41"/>
      <c r="C39" s="61" t="s">
        <v>49</v>
      </c>
      <c r="AR39" s="41"/>
    </row>
    <row r="40" spans="2:56" s="1" customFormat="1" ht="6.95" customHeight="1" x14ac:dyDescent="0.3">
      <c r="B40" s="41"/>
      <c r="AR40" s="41"/>
    </row>
    <row r="41" spans="2:56" s="3" customFormat="1" ht="14.45" customHeight="1" x14ac:dyDescent="0.3">
      <c r="B41" s="62"/>
      <c r="C41" s="63" t="s">
        <v>16</v>
      </c>
      <c r="L41" s="3" t="str">
        <f>K5</f>
        <v>BoskSvoboNem2018Zme</v>
      </c>
      <c r="AR41" s="62"/>
    </row>
    <row r="42" spans="2:56" s="4" customFormat="1" ht="36.950000000000003" customHeight="1" x14ac:dyDescent="0.3">
      <c r="B42" s="64"/>
      <c r="C42" s="65" t="s">
        <v>18</v>
      </c>
      <c r="L42" s="324" t="str">
        <f>K6</f>
        <v>Zateplení objektu svobodárny Boskovice-nemocnice_CÚ2018,změna</v>
      </c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R42" s="64"/>
    </row>
    <row r="43" spans="2:56" s="1" customFormat="1" ht="6.95" customHeight="1" x14ac:dyDescent="0.3">
      <c r="B43" s="41"/>
      <c r="AR43" s="41"/>
    </row>
    <row r="44" spans="2:56" s="1" customFormat="1" x14ac:dyDescent="0.3">
      <c r="B44" s="41"/>
      <c r="C44" s="63" t="s">
        <v>22</v>
      </c>
      <c r="L44" s="66" t="str">
        <f>IF(K8="","",K8)</f>
        <v xml:space="preserve"> </v>
      </c>
      <c r="AI44" s="63" t="s">
        <v>24</v>
      </c>
      <c r="AM44" s="326" t="str">
        <f>IF(AN8= "","",AN8)</f>
        <v>12. 3. 2018</v>
      </c>
      <c r="AN44" s="326"/>
      <c r="AR44" s="41"/>
    </row>
    <row r="45" spans="2:56" s="1" customFormat="1" ht="6.95" customHeight="1" x14ac:dyDescent="0.3">
      <c r="B45" s="41"/>
      <c r="AR45" s="41"/>
    </row>
    <row r="46" spans="2:56" s="1" customFormat="1" x14ac:dyDescent="0.3">
      <c r="B46" s="41"/>
      <c r="C46" s="63" t="s">
        <v>26</v>
      </c>
      <c r="L46" s="3" t="str">
        <f>IF(E11= "","",E11)</f>
        <v xml:space="preserve"> </v>
      </c>
      <c r="AI46" s="63" t="s">
        <v>32</v>
      </c>
      <c r="AM46" s="327" t="str">
        <f>IF(E17="","",E17)</f>
        <v>MIX MAX ENERGETIKA s.r.o., Slevačská 11, Brno</v>
      </c>
      <c r="AN46" s="327"/>
      <c r="AO46" s="327"/>
      <c r="AP46" s="327"/>
      <c r="AR46" s="41"/>
      <c r="AS46" s="328" t="s">
        <v>50</v>
      </c>
      <c r="AT46" s="329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x14ac:dyDescent="0.3">
      <c r="B47" s="41"/>
      <c r="C47" s="63" t="s">
        <v>30</v>
      </c>
      <c r="L47" s="3" t="str">
        <f>IF(E14= "Vyplň údaj","",E14)</f>
        <v/>
      </c>
      <c r="AR47" s="41"/>
      <c r="AS47" s="330"/>
      <c r="AT47" s="331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 x14ac:dyDescent="0.3">
      <c r="B48" s="41"/>
      <c r="AR48" s="41"/>
      <c r="AS48" s="330"/>
      <c r="AT48" s="331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 x14ac:dyDescent="0.3">
      <c r="B49" s="41"/>
      <c r="C49" s="332" t="s">
        <v>51</v>
      </c>
      <c r="D49" s="333"/>
      <c r="E49" s="333"/>
      <c r="F49" s="333"/>
      <c r="G49" s="333"/>
      <c r="H49" s="71"/>
      <c r="I49" s="334" t="s">
        <v>52</v>
      </c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333"/>
      <c r="AA49" s="333"/>
      <c r="AB49" s="333"/>
      <c r="AC49" s="333"/>
      <c r="AD49" s="333"/>
      <c r="AE49" s="333"/>
      <c r="AF49" s="333"/>
      <c r="AG49" s="335" t="s">
        <v>53</v>
      </c>
      <c r="AH49" s="333"/>
      <c r="AI49" s="333"/>
      <c r="AJ49" s="333"/>
      <c r="AK49" s="333"/>
      <c r="AL49" s="333"/>
      <c r="AM49" s="333"/>
      <c r="AN49" s="334" t="s">
        <v>54</v>
      </c>
      <c r="AO49" s="333"/>
      <c r="AP49" s="333"/>
      <c r="AQ49" s="72" t="s">
        <v>55</v>
      </c>
      <c r="AR49" s="41"/>
      <c r="AS49" s="73" t="s">
        <v>56</v>
      </c>
      <c r="AT49" s="74" t="s">
        <v>57</v>
      </c>
      <c r="AU49" s="74" t="s">
        <v>58</v>
      </c>
      <c r="AV49" s="74" t="s">
        <v>59</v>
      </c>
      <c r="AW49" s="74" t="s">
        <v>60</v>
      </c>
      <c r="AX49" s="74" t="s">
        <v>61</v>
      </c>
      <c r="AY49" s="74" t="s">
        <v>62</v>
      </c>
      <c r="AZ49" s="74" t="s">
        <v>63</v>
      </c>
      <c r="BA49" s="74" t="s">
        <v>64</v>
      </c>
      <c r="BB49" s="74" t="s">
        <v>65</v>
      </c>
      <c r="BC49" s="74" t="s">
        <v>66</v>
      </c>
      <c r="BD49" s="75" t="s">
        <v>67</v>
      </c>
    </row>
    <row r="50" spans="1:91" s="1" customFormat="1" ht="10.9" customHeight="1" x14ac:dyDescent="0.3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 x14ac:dyDescent="0.3">
      <c r="B51" s="64"/>
      <c r="C51" s="77" t="s">
        <v>68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39">
        <f>ROUND(AG52,2)</f>
        <v>0</v>
      </c>
      <c r="AH51" s="339"/>
      <c r="AI51" s="339"/>
      <c r="AJ51" s="339"/>
      <c r="AK51" s="339"/>
      <c r="AL51" s="339"/>
      <c r="AM51" s="339"/>
      <c r="AN51" s="340">
        <f>SUM(AG51,AT51)</f>
        <v>0</v>
      </c>
      <c r="AO51" s="340"/>
      <c r="AP51" s="340"/>
      <c r="AQ51" s="79" t="s">
        <v>5</v>
      </c>
      <c r="AR51" s="64"/>
      <c r="AS51" s="80">
        <f>ROUND(AS52,2)</f>
        <v>0</v>
      </c>
      <c r="AT51" s="81">
        <f>ROUND(SUM(AV51:AW51),2)</f>
        <v>0</v>
      </c>
      <c r="AU51" s="82">
        <f>ROUND(AU52,5)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ROUND(AZ52,2)</f>
        <v>0</v>
      </c>
      <c r="BA51" s="81">
        <f>ROUND(BA52,2)</f>
        <v>0</v>
      </c>
      <c r="BB51" s="81">
        <f>ROUND(BB52,2)</f>
        <v>0</v>
      </c>
      <c r="BC51" s="81">
        <f>ROUND(BC52,2)</f>
        <v>0</v>
      </c>
      <c r="BD51" s="83">
        <f>ROUND(BD52,2)</f>
        <v>0</v>
      </c>
      <c r="BS51" s="65" t="s">
        <v>69</v>
      </c>
      <c r="BT51" s="65" t="s">
        <v>70</v>
      </c>
      <c r="BU51" s="84" t="s">
        <v>71</v>
      </c>
      <c r="BV51" s="65" t="s">
        <v>72</v>
      </c>
      <c r="BW51" s="65" t="s">
        <v>7</v>
      </c>
      <c r="BX51" s="65" t="s">
        <v>73</v>
      </c>
      <c r="CL51" s="65" t="s">
        <v>5</v>
      </c>
    </row>
    <row r="52" spans="1:91" s="5" customFormat="1" ht="31.5" customHeight="1" x14ac:dyDescent="0.3">
      <c r="A52" s="85" t="s">
        <v>74</v>
      </c>
      <c r="B52" s="86"/>
      <c r="C52" s="87"/>
      <c r="D52" s="338" t="s">
        <v>75</v>
      </c>
      <c r="E52" s="338"/>
      <c r="F52" s="338"/>
      <c r="G52" s="338"/>
      <c r="H52" s="338"/>
      <c r="I52" s="88"/>
      <c r="J52" s="338" t="s">
        <v>76</v>
      </c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36">
        <f>'SO-D.1.1.1 - SO D.1.1.1 Z...'!J27</f>
        <v>0</v>
      </c>
      <c r="AH52" s="337"/>
      <c r="AI52" s="337"/>
      <c r="AJ52" s="337"/>
      <c r="AK52" s="337"/>
      <c r="AL52" s="337"/>
      <c r="AM52" s="337"/>
      <c r="AN52" s="336">
        <f>SUM(AG52,AT52)</f>
        <v>0</v>
      </c>
      <c r="AO52" s="337"/>
      <c r="AP52" s="337"/>
      <c r="AQ52" s="89" t="s">
        <v>77</v>
      </c>
      <c r="AR52" s="86"/>
      <c r="AS52" s="90">
        <v>0</v>
      </c>
      <c r="AT52" s="91">
        <f>ROUND(SUM(AV52:AW52),2)</f>
        <v>0</v>
      </c>
      <c r="AU52" s="92">
        <f>'SO-D.1.1.1 - SO D.1.1.1 Z...'!P101</f>
        <v>0</v>
      </c>
      <c r="AV52" s="91">
        <f>'SO-D.1.1.1 - SO D.1.1.1 Z...'!J30</f>
        <v>0</v>
      </c>
      <c r="AW52" s="91">
        <f>'SO-D.1.1.1 - SO D.1.1.1 Z...'!J31</f>
        <v>0</v>
      </c>
      <c r="AX52" s="91">
        <f>'SO-D.1.1.1 - SO D.1.1.1 Z...'!J32</f>
        <v>0</v>
      </c>
      <c r="AY52" s="91">
        <f>'SO-D.1.1.1 - SO D.1.1.1 Z...'!J33</f>
        <v>0</v>
      </c>
      <c r="AZ52" s="91">
        <f>'SO-D.1.1.1 - SO D.1.1.1 Z...'!F30</f>
        <v>0</v>
      </c>
      <c r="BA52" s="91">
        <f>'SO-D.1.1.1 - SO D.1.1.1 Z...'!F31</f>
        <v>0</v>
      </c>
      <c r="BB52" s="91">
        <f>'SO-D.1.1.1 - SO D.1.1.1 Z...'!F32</f>
        <v>0</v>
      </c>
      <c r="BC52" s="91">
        <f>'SO-D.1.1.1 - SO D.1.1.1 Z...'!F33</f>
        <v>0</v>
      </c>
      <c r="BD52" s="93">
        <f>'SO-D.1.1.1 - SO D.1.1.1 Z...'!F34</f>
        <v>0</v>
      </c>
      <c r="BT52" s="94" t="s">
        <v>78</v>
      </c>
      <c r="BV52" s="94" t="s">
        <v>72</v>
      </c>
      <c r="BW52" s="94" t="s">
        <v>79</v>
      </c>
      <c r="BX52" s="94" t="s">
        <v>7</v>
      </c>
      <c r="CL52" s="94" t="s">
        <v>5</v>
      </c>
      <c r="CM52" s="94" t="s">
        <v>78</v>
      </c>
    </row>
    <row r="53" spans="1:91" s="1" customFormat="1" ht="30" customHeight="1" x14ac:dyDescent="0.3">
      <c r="B53" s="41"/>
      <c r="AR53" s="41"/>
    </row>
    <row r="54" spans="1:91" s="1" customFormat="1" ht="6.95" customHeight="1" x14ac:dyDescent="0.3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41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-D.1.1.1 - SO D.1.1.1 Z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86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96"/>
      <c r="C1" s="96"/>
      <c r="D1" s="97" t="s">
        <v>1</v>
      </c>
      <c r="E1" s="96"/>
      <c r="F1" s="98" t="s">
        <v>80</v>
      </c>
      <c r="G1" s="351" t="s">
        <v>81</v>
      </c>
      <c r="H1" s="351"/>
      <c r="I1" s="99"/>
      <c r="J1" s="98" t="s">
        <v>82</v>
      </c>
      <c r="K1" s="97" t="s">
        <v>83</v>
      </c>
      <c r="L1" s="98" t="s">
        <v>84</v>
      </c>
      <c r="M1" s="98"/>
      <c r="N1" s="98"/>
      <c r="O1" s="98"/>
      <c r="P1" s="98"/>
      <c r="Q1" s="98"/>
      <c r="R1" s="98"/>
      <c r="S1" s="98"/>
      <c r="T1" s="98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1" t="s">
        <v>8</v>
      </c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24" t="s">
        <v>79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0"/>
      <c r="J3" s="26"/>
      <c r="K3" s="27"/>
      <c r="AT3" s="24" t="s">
        <v>78</v>
      </c>
    </row>
    <row r="4" spans="1:70" ht="36.950000000000003" customHeight="1" x14ac:dyDescent="0.3">
      <c r="B4" s="28"/>
      <c r="C4" s="29"/>
      <c r="D4" s="30" t="s">
        <v>85</v>
      </c>
      <c r="E4" s="29"/>
      <c r="F4" s="29"/>
      <c r="G4" s="29"/>
      <c r="H4" s="29"/>
      <c r="I4" s="101"/>
      <c r="J4" s="29"/>
      <c r="K4" s="31"/>
      <c r="M4" s="32" t="s">
        <v>13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1"/>
      <c r="J5" s="29"/>
      <c r="K5" s="31"/>
    </row>
    <row r="6" spans="1:70" x14ac:dyDescent="0.3">
      <c r="B6" s="28"/>
      <c r="C6" s="29"/>
      <c r="D6" s="37" t="s">
        <v>18</v>
      </c>
      <c r="E6" s="29"/>
      <c r="F6" s="29"/>
      <c r="G6" s="29"/>
      <c r="H6" s="29"/>
      <c r="I6" s="101"/>
      <c r="J6" s="29"/>
      <c r="K6" s="31"/>
    </row>
    <row r="7" spans="1:70" ht="16.5" customHeight="1" x14ac:dyDescent="0.3">
      <c r="B7" s="28"/>
      <c r="C7" s="29"/>
      <c r="D7" s="29"/>
      <c r="E7" s="343" t="str">
        <f>'Rekapitulace stavby'!K6</f>
        <v>Zateplení objektu svobodárny Boskovice-nemocnice_CÚ2018,změna</v>
      </c>
      <c r="F7" s="344"/>
      <c r="G7" s="344"/>
      <c r="H7" s="344"/>
      <c r="I7" s="101"/>
      <c r="J7" s="29"/>
      <c r="K7" s="31"/>
    </row>
    <row r="8" spans="1:70" s="1" customFormat="1" x14ac:dyDescent="0.3">
      <c r="B8" s="41"/>
      <c r="C8" s="42"/>
      <c r="D8" s="37" t="s">
        <v>86</v>
      </c>
      <c r="E8" s="42"/>
      <c r="F8" s="42"/>
      <c r="G8" s="42"/>
      <c r="H8" s="42"/>
      <c r="I8" s="102"/>
      <c r="J8" s="42"/>
      <c r="K8" s="45"/>
    </row>
    <row r="9" spans="1:70" s="1" customFormat="1" ht="36.950000000000003" customHeight="1" x14ac:dyDescent="0.3">
      <c r="B9" s="41"/>
      <c r="C9" s="42"/>
      <c r="D9" s="42"/>
      <c r="E9" s="345" t="s">
        <v>87</v>
      </c>
      <c r="F9" s="346"/>
      <c r="G9" s="346"/>
      <c r="H9" s="346"/>
      <c r="I9" s="102"/>
      <c r="J9" s="42"/>
      <c r="K9" s="45"/>
    </row>
    <row r="10" spans="1:70" s="1" customFormat="1" ht="13.5" x14ac:dyDescent="0.3">
      <c r="B10" s="41"/>
      <c r="C10" s="42"/>
      <c r="D10" s="42"/>
      <c r="E10" s="42"/>
      <c r="F10" s="42"/>
      <c r="G10" s="42"/>
      <c r="H10" s="42"/>
      <c r="I10" s="102"/>
      <c r="J10" s="42"/>
      <c r="K10" s="45"/>
    </row>
    <row r="11" spans="1:70" s="1" customFormat="1" ht="14.45" customHeight="1" x14ac:dyDescent="0.3">
      <c r="B11" s="41"/>
      <c r="C11" s="42"/>
      <c r="D11" s="37" t="s">
        <v>20</v>
      </c>
      <c r="E11" s="42"/>
      <c r="F11" s="35" t="s">
        <v>5</v>
      </c>
      <c r="G11" s="42"/>
      <c r="H11" s="42"/>
      <c r="I11" s="103" t="s">
        <v>21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22</v>
      </c>
      <c r="E12" s="42"/>
      <c r="F12" s="35" t="s">
        <v>23</v>
      </c>
      <c r="G12" s="42"/>
      <c r="H12" s="42"/>
      <c r="I12" s="103" t="s">
        <v>24</v>
      </c>
      <c r="J12" s="104" t="str">
        <f>'Rekapitulace stavby'!AN8</f>
        <v>12. 3. 2018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2"/>
      <c r="J13" s="42"/>
      <c r="K13" s="45"/>
    </row>
    <row r="14" spans="1:70" s="1" customFormat="1" ht="14.45" customHeight="1" x14ac:dyDescent="0.3">
      <c r="B14" s="41"/>
      <c r="C14" s="42"/>
      <c r="D14" s="37" t="s">
        <v>26</v>
      </c>
      <c r="E14" s="42"/>
      <c r="F14" s="42"/>
      <c r="G14" s="42"/>
      <c r="H14" s="42"/>
      <c r="I14" s="103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3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2"/>
      <c r="J16" s="42"/>
      <c r="K16" s="45"/>
    </row>
    <row r="17" spans="2:11" s="1" customFormat="1" ht="14.45" customHeight="1" x14ac:dyDescent="0.3">
      <c r="B17" s="41"/>
      <c r="C17" s="42"/>
      <c r="D17" s="37" t="s">
        <v>30</v>
      </c>
      <c r="E17" s="42"/>
      <c r="F17" s="42"/>
      <c r="G17" s="42"/>
      <c r="H17" s="42"/>
      <c r="I17" s="103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3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2"/>
      <c r="J19" s="42"/>
      <c r="K19" s="45"/>
    </row>
    <row r="20" spans="2:11" s="1" customFormat="1" ht="14.45" customHeight="1" x14ac:dyDescent="0.3">
      <c r="B20" s="41"/>
      <c r="C20" s="42"/>
      <c r="D20" s="37" t="s">
        <v>32</v>
      </c>
      <c r="E20" s="42"/>
      <c r="F20" s="42"/>
      <c r="G20" s="42"/>
      <c r="H20" s="42"/>
      <c r="I20" s="103" t="s">
        <v>27</v>
      </c>
      <c r="J20" s="35" t="s">
        <v>5</v>
      </c>
      <c r="K20" s="45"/>
    </row>
    <row r="21" spans="2:11" s="1" customFormat="1" ht="18" customHeight="1" x14ac:dyDescent="0.3">
      <c r="B21" s="41"/>
      <c r="C21" s="42"/>
      <c r="D21" s="42"/>
      <c r="E21" s="35" t="s">
        <v>88</v>
      </c>
      <c r="F21" s="42"/>
      <c r="G21" s="42"/>
      <c r="H21" s="42"/>
      <c r="I21" s="103" t="s">
        <v>29</v>
      </c>
      <c r="J21" s="35" t="s">
        <v>5</v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2"/>
      <c r="J22" s="42"/>
      <c r="K22" s="45"/>
    </row>
    <row r="23" spans="2:11" s="1" customFormat="1" ht="14.45" customHeight="1" x14ac:dyDescent="0.3">
      <c r="B23" s="41"/>
      <c r="C23" s="42"/>
      <c r="D23" s="37" t="s">
        <v>35</v>
      </c>
      <c r="E23" s="42"/>
      <c r="F23" s="42"/>
      <c r="G23" s="42"/>
      <c r="H23" s="42"/>
      <c r="I23" s="102"/>
      <c r="J23" s="42"/>
      <c r="K23" s="45"/>
    </row>
    <row r="24" spans="2:11" s="6" customFormat="1" ht="16.5" customHeight="1" x14ac:dyDescent="0.3">
      <c r="B24" s="105"/>
      <c r="C24" s="106"/>
      <c r="D24" s="106"/>
      <c r="E24" s="313" t="s">
        <v>5</v>
      </c>
      <c r="F24" s="313"/>
      <c r="G24" s="313"/>
      <c r="H24" s="313"/>
      <c r="I24" s="107"/>
      <c r="J24" s="106"/>
      <c r="K24" s="108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2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09"/>
      <c r="J26" s="68"/>
      <c r="K26" s="110"/>
    </row>
    <row r="27" spans="2:11" s="1" customFormat="1" ht="25.35" customHeight="1" x14ac:dyDescent="0.3">
      <c r="B27" s="41"/>
      <c r="C27" s="42"/>
      <c r="D27" s="111" t="s">
        <v>36</v>
      </c>
      <c r="E27" s="42"/>
      <c r="F27" s="42"/>
      <c r="G27" s="42"/>
      <c r="H27" s="42"/>
      <c r="I27" s="102"/>
      <c r="J27" s="112">
        <f>ROUND(J101,2)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09"/>
      <c r="J28" s="68"/>
      <c r="K28" s="110"/>
    </row>
    <row r="29" spans="2:11" s="1" customFormat="1" ht="14.45" customHeight="1" x14ac:dyDescent="0.3">
      <c r="B29" s="41"/>
      <c r="C29" s="42"/>
      <c r="D29" s="42"/>
      <c r="E29" s="42"/>
      <c r="F29" s="46" t="s">
        <v>38</v>
      </c>
      <c r="G29" s="42"/>
      <c r="H29" s="42"/>
      <c r="I29" s="113" t="s">
        <v>37</v>
      </c>
      <c r="J29" s="46" t="s">
        <v>39</v>
      </c>
      <c r="K29" s="45"/>
    </row>
    <row r="30" spans="2:11" s="1" customFormat="1" ht="14.45" customHeight="1" x14ac:dyDescent="0.3">
      <c r="B30" s="41"/>
      <c r="C30" s="42"/>
      <c r="D30" s="49" t="s">
        <v>40</v>
      </c>
      <c r="E30" s="49" t="s">
        <v>41</v>
      </c>
      <c r="F30" s="114">
        <f>ROUND(SUM(BE101:BE585), 2)</f>
        <v>0</v>
      </c>
      <c r="G30" s="42"/>
      <c r="H30" s="42"/>
      <c r="I30" s="115">
        <v>0.21</v>
      </c>
      <c r="J30" s="114">
        <f>ROUND(ROUND((SUM(BE101:BE585)), 2)*I30, 2)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42</v>
      </c>
      <c r="F31" s="114">
        <f>ROUND(SUM(BF101:BF585), 2)</f>
        <v>0</v>
      </c>
      <c r="G31" s="42"/>
      <c r="H31" s="42"/>
      <c r="I31" s="115">
        <v>0.15</v>
      </c>
      <c r="J31" s="114">
        <f>ROUND(ROUND((SUM(BF101:BF585)), 2)*I31, 2)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43</v>
      </c>
      <c r="F32" s="114">
        <f>ROUND(SUM(BG101:BG585), 2)</f>
        <v>0</v>
      </c>
      <c r="G32" s="42"/>
      <c r="H32" s="42"/>
      <c r="I32" s="115">
        <v>0.21</v>
      </c>
      <c r="J32" s="114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44</v>
      </c>
      <c r="F33" s="114">
        <f>ROUND(SUM(BH101:BH585), 2)</f>
        <v>0</v>
      </c>
      <c r="G33" s="42"/>
      <c r="H33" s="42"/>
      <c r="I33" s="115">
        <v>0.15</v>
      </c>
      <c r="J33" s="114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45</v>
      </c>
      <c r="F34" s="114">
        <f>ROUND(SUM(BI101:BI585), 2)</f>
        <v>0</v>
      </c>
      <c r="G34" s="42"/>
      <c r="H34" s="42"/>
      <c r="I34" s="115">
        <v>0</v>
      </c>
      <c r="J34" s="114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2"/>
      <c r="J35" s="42"/>
      <c r="K35" s="45"/>
    </row>
    <row r="36" spans="2:11" s="1" customFormat="1" ht="25.35" customHeight="1" x14ac:dyDescent="0.3">
      <c r="B36" s="41"/>
      <c r="C36" s="116"/>
      <c r="D36" s="117" t="s">
        <v>46</v>
      </c>
      <c r="E36" s="71"/>
      <c r="F36" s="71"/>
      <c r="G36" s="118" t="s">
        <v>47</v>
      </c>
      <c r="H36" s="119" t="s">
        <v>48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3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4"/>
      <c r="J41" s="60"/>
      <c r="K41" s="125"/>
    </row>
    <row r="42" spans="2:11" s="1" customFormat="1" ht="36.950000000000003" customHeight="1" x14ac:dyDescent="0.3">
      <c r="B42" s="41"/>
      <c r="C42" s="30" t="s">
        <v>89</v>
      </c>
      <c r="D42" s="42"/>
      <c r="E42" s="42"/>
      <c r="F42" s="42"/>
      <c r="G42" s="42"/>
      <c r="H42" s="42"/>
      <c r="I42" s="102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2"/>
      <c r="J43" s="42"/>
      <c r="K43" s="45"/>
    </row>
    <row r="44" spans="2:11" s="1" customFormat="1" ht="14.45" customHeight="1" x14ac:dyDescent="0.3">
      <c r="B44" s="41"/>
      <c r="C44" s="37" t="s">
        <v>18</v>
      </c>
      <c r="D44" s="42"/>
      <c r="E44" s="42"/>
      <c r="F44" s="42"/>
      <c r="G44" s="42"/>
      <c r="H44" s="42"/>
      <c r="I44" s="102"/>
      <c r="J44" s="42"/>
      <c r="K44" s="45"/>
    </row>
    <row r="45" spans="2:11" s="1" customFormat="1" ht="16.5" customHeight="1" x14ac:dyDescent="0.3">
      <c r="B45" s="41"/>
      <c r="C45" s="42"/>
      <c r="D45" s="42"/>
      <c r="E45" s="343" t="str">
        <f>E7</f>
        <v>Zateplení objektu svobodárny Boskovice-nemocnice_CÚ2018,změna</v>
      </c>
      <c r="F45" s="344"/>
      <c r="G45" s="344"/>
      <c r="H45" s="344"/>
      <c r="I45" s="102"/>
      <c r="J45" s="42"/>
      <c r="K45" s="45"/>
    </row>
    <row r="46" spans="2:11" s="1" customFormat="1" ht="14.45" customHeight="1" x14ac:dyDescent="0.3">
      <c r="B46" s="41"/>
      <c r="C46" s="37" t="s">
        <v>86</v>
      </c>
      <c r="D46" s="42"/>
      <c r="E46" s="42"/>
      <c r="F46" s="42"/>
      <c r="G46" s="42"/>
      <c r="H46" s="42"/>
      <c r="I46" s="102"/>
      <c r="J46" s="42"/>
      <c r="K46" s="45"/>
    </row>
    <row r="47" spans="2:11" s="1" customFormat="1" ht="17.25" customHeight="1" x14ac:dyDescent="0.3">
      <c r="B47" s="41"/>
      <c r="C47" s="42"/>
      <c r="D47" s="42"/>
      <c r="E47" s="345" t="str">
        <f>E9</f>
        <v>SO-D.1.1.1 - SO D.1.1.1 Zateplení budovy a výměna výplní otvorů</v>
      </c>
      <c r="F47" s="346"/>
      <c r="G47" s="346"/>
      <c r="H47" s="346"/>
      <c r="I47" s="102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2"/>
      <c r="J48" s="42"/>
      <c r="K48" s="45"/>
    </row>
    <row r="49" spans="2:47" s="1" customFormat="1" ht="18" customHeight="1" x14ac:dyDescent="0.3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3" t="s">
        <v>24</v>
      </c>
      <c r="J49" s="104" t="str">
        <f>IF(J12="","",J12)</f>
        <v>12. 3. 2018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2"/>
      <c r="J50" s="42"/>
      <c r="K50" s="45"/>
    </row>
    <row r="51" spans="2:47" s="1" customFormat="1" x14ac:dyDescent="0.3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03" t="s">
        <v>32</v>
      </c>
      <c r="J51" s="313" t="str">
        <f>E21</f>
        <v>MIX MAX.ENRRGETIKA s.r.o., Slevačská 11, Brno</v>
      </c>
      <c r="K51" s="45"/>
    </row>
    <row r="52" spans="2:47" s="1" customFormat="1" ht="14.45" customHeight="1" x14ac:dyDescent="0.3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02"/>
      <c r="J52" s="347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2"/>
      <c r="J53" s="42"/>
      <c r="K53" s="45"/>
    </row>
    <row r="54" spans="2:47" s="1" customFormat="1" ht="29.25" customHeight="1" x14ac:dyDescent="0.3">
      <c r="B54" s="41"/>
      <c r="C54" s="126" t="s">
        <v>90</v>
      </c>
      <c r="D54" s="116"/>
      <c r="E54" s="116"/>
      <c r="F54" s="116"/>
      <c r="G54" s="116"/>
      <c r="H54" s="116"/>
      <c r="I54" s="127"/>
      <c r="J54" s="128" t="s">
        <v>91</v>
      </c>
      <c r="K54" s="129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2"/>
      <c r="J55" s="42"/>
      <c r="K55" s="45"/>
    </row>
    <row r="56" spans="2:47" s="1" customFormat="1" ht="29.25" customHeight="1" x14ac:dyDescent="0.3">
      <c r="B56" s="41"/>
      <c r="C56" s="130" t="s">
        <v>92</v>
      </c>
      <c r="D56" s="42"/>
      <c r="E56" s="42"/>
      <c r="F56" s="42"/>
      <c r="G56" s="42"/>
      <c r="H56" s="42"/>
      <c r="I56" s="102"/>
      <c r="J56" s="112">
        <f>J101</f>
        <v>0</v>
      </c>
      <c r="K56" s="45"/>
      <c r="AU56" s="24" t="s">
        <v>93</v>
      </c>
    </row>
    <row r="57" spans="2:47" s="7" customFormat="1" ht="24.95" customHeight="1" x14ac:dyDescent="0.3">
      <c r="B57" s="131"/>
      <c r="C57" s="132"/>
      <c r="D57" s="133" t="s">
        <v>94</v>
      </c>
      <c r="E57" s="134"/>
      <c r="F57" s="134"/>
      <c r="G57" s="134"/>
      <c r="H57" s="134"/>
      <c r="I57" s="135"/>
      <c r="J57" s="136">
        <f>J102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95</v>
      </c>
      <c r="E58" s="141"/>
      <c r="F58" s="141"/>
      <c r="G58" s="141"/>
      <c r="H58" s="141"/>
      <c r="I58" s="142"/>
      <c r="J58" s="143">
        <f>J103</f>
        <v>0</v>
      </c>
      <c r="K58" s="144"/>
    </row>
    <row r="59" spans="2:47" s="8" customFormat="1" ht="19.899999999999999" customHeight="1" x14ac:dyDescent="0.3">
      <c r="B59" s="138"/>
      <c r="C59" s="139"/>
      <c r="D59" s="140" t="s">
        <v>96</v>
      </c>
      <c r="E59" s="141"/>
      <c r="F59" s="141"/>
      <c r="G59" s="141"/>
      <c r="H59" s="141"/>
      <c r="I59" s="142"/>
      <c r="J59" s="143">
        <f>J174</f>
        <v>0</v>
      </c>
      <c r="K59" s="144"/>
    </row>
    <row r="60" spans="2:47" s="8" customFormat="1" ht="19.899999999999999" customHeight="1" x14ac:dyDescent="0.3">
      <c r="B60" s="138"/>
      <c r="C60" s="139"/>
      <c r="D60" s="140" t="s">
        <v>97</v>
      </c>
      <c r="E60" s="141"/>
      <c r="F60" s="141"/>
      <c r="G60" s="141"/>
      <c r="H60" s="141"/>
      <c r="I60" s="142"/>
      <c r="J60" s="143">
        <f>J177</f>
        <v>0</v>
      </c>
      <c r="K60" s="144"/>
    </row>
    <row r="61" spans="2:47" s="8" customFormat="1" ht="19.899999999999999" customHeight="1" x14ac:dyDescent="0.3">
      <c r="B61" s="138"/>
      <c r="C61" s="139"/>
      <c r="D61" s="140" t="s">
        <v>98</v>
      </c>
      <c r="E61" s="141"/>
      <c r="F61" s="141"/>
      <c r="G61" s="141"/>
      <c r="H61" s="141"/>
      <c r="I61" s="142"/>
      <c r="J61" s="143">
        <f>J196</f>
        <v>0</v>
      </c>
      <c r="K61" s="144"/>
    </row>
    <row r="62" spans="2:47" s="8" customFormat="1" ht="19.899999999999999" customHeight="1" x14ac:dyDescent="0.3">
      <c r="B62" s="138"/>
      <c r="C62" s="139"/>
      <c r="D62" s="140" t="s">
        <v>99</v>
      </c>
      <c r="E62" s="141"/>
      <c r="F62" s="141"/>
      <c r="G62" s="141"/>
      <c r="H62" s="141"/>
      <c r="I62" s="142"/>
      <c r="J62" s="143">
        <f>J202</f>
        <v>0</v>
      </c>
      <c r="K62" s="144"/>
    </row>
    <row r="63" spans="2:47" s="8" customFormat="1" ht="19.899999999999999" customHeight="1" x14ac:dyDescent="0.3">
      <c r="B63" s="138"/>
      <c r="C63" s="139"/>
      <c r="D63" s="140" t="s">
        <v>100</v>
      </c>
      <c r="E63" s="141"/>
      <c r="F63" s="141"/>
      <c r="G63" s="141"/>
      <c r="H63" s="141"/>
      <c r="I63" s="142"/>
      <c r="J63" s="143">
        <f>J218</f>
        <v>0</v>
      </c>
      <c r="K63" s="144"/>
    </row>
    <row r="64" spans="2:47" s="8" customFormat="1" ht="19.899999999999999" customHeight="1" x14ac:dyDescent="0.3">
      <c r="B64" s="138"/>
      <c r="C64" s="139"/>
      <c r="D64" s="140" t="s">
        <v>101</v>
      </c>
      <c r="E64" s="141"/>
      <c r="F64" s="141"/>
      <c r="G64" s="141"/>
      <c r="H64" s="141"/>
      <c r="I64" s="142"/>
      <c r="J64" s="143">
        <f>J355</f>
        <v>0</v>
      </c>
      <c r="K64" s="144"/>
    </row>
    <row r="65" spans="2:11" s="8" customFormat="1" ht="19.899999999999999" customHeight="1" x14ac:dyDescent="0.3">
      <c r="B65" s="138"/>
      <c r="C65" s="139"/>
      <c r="D65" s="140" t="s">
        <v>102</v>
      </c>
      <c r="E65" s="141"/>
      <c r="F65" s="141"/>
      <c r="G65" s="141"/>
      <c r="H65" s="141"/>
      <c r="I65" s="142"/>
      <c r="J65" s="143">
        <f>J443</f>
        <v>0</v>
      </c>
      <c r="K65" s="144"/>
    </row>
    <row r="66" spans="2:11" s="8" customFormat="1" ht="19.899999999999999" customHeight="1" x14ac:dyDescent="0.3">
      <c r="B66" s="138"/>
      <c r="C66" s="139"/>
      <c r="D66" s="140" t="s">
        <v>103</v>
      </c>
      <c r="E66" s="141"/>
      <c r="F66" s="141"/>
      <c r="G66" s="141"/>
      <c r="H66" s="141"/>
      <c r="I66" s="142"/>
      <c r="J66" s="143">
        <f>J445</f>
        <v>0</v>
      </c>
      <c r="K66" s="144"/>
    </row>
    <row r="67" spans="2:11" s="7" customFormat="1" ht="24.95" customHeight="1" x14ac:dyDescent="0.3">
      <c r="B67" s="131"/>
      <c r="C67" s="132"/>
      <c r="D67" s="133" t="s">
        <v>104</v>
      </c>
      <c r="E67" s="134"/>
      <c r="F67" s="134"/>
      <c r="G67" s="134"/>
      <c r="H67" s="134"/>
      <c r="I67" s="135"/>
      <c r="J67" s="136">
        <f>J453</f>
        <v>0</v>
      </c>
      <c r="K67" s="137"/>
    </row>
    <row r="68" spans="2:11" s="8" customFormat="1" ht="19.899999999999999" customHeight="1" x14ac:dyDescent="0.3">
      <c r="B68" s="138"/>
      <c r="C68" s="139"/>
      <c r="D68" s="140" t="s">
        <v>105</v>
      </c>
      <c r="E68" s="141"/>
      <c r="F68" s="141"/>
      <c r="G68" s="141"/>
      <c r="H68" s="141"/>
      <c r="I68" s="142"/>
      <c r="J68" s="143">
        <f>J454</f>
        <v>0</v>
      </c>
      <c r="K68" s="144"/>
    </row>
    <row r="69" spans="2:11" s="8" customFormat="1" ht="19.899999999999999" customHeight="1" x14ac:dyDescent="0.3">
      <c r="B69" s="138"/>
      <c r="C69" s="139"/>
      <c r="D69" s="140" t="s">
        <v>106</v>
      </c>
      <c r="E69" s="141"/>
      <c r="F69" s="141"/>
      <c r="G69" s="141"/>
      <c r="H69" s="141"/>
      <c r="I69" s="142"/>
      <c r="J69" s="143">
        <f>J474</f>
        <v>0</v>
      </c>
      <c r="K69" s="144"/>
    </row>
    <row r="70" spans="2:11" s="8" customFormat="1" ht="19.899999999999999" customHeight="1" x14ac:dyDescent="0.3">
      <c r="B70" s="138"/>
      <c r="C70" s="139"/>
      <c r="D70" s="140" t="s">
        <v>107</v>
      </c>
      <c r="E70" s="141"/>
      <c r="F70" s="141"/>
      <c r="G70" s="141"/>
      <c r="H70" s="141"/>
      <c r="I70" s="142"/>
      <c r="J70" s="143">
        <f>J483</f>
        <v>0</v>
      </c>
      <c r="K70" s="144"/>
    </row>
    <row r="71" spans="2:11" s="8" customFormat="1" ht="19.899999999999999" customHeight="1" x14ac:dyDescent="0.3">
      <c r="B71" s="138"/>
      <c r="C71" s="139"/>
      <c r="D71" s="140" t="s">
        <v>108</v>
      </c>
      <c r="E71" s="141"/>
      <c r="F71" s="141"/>
      <c r="G71" s="141"/>
      <c r="H71" s="141"/>
      <c r="I71" s="142"/>
      <c r="J71" s="143">
        <f>J510</f>
        <v>0</v>
      </c>
      <c r="K71" s="144"/>
    </row>
    <row r="72" spans="2:11" s="8" customFormat="1" ht="19.899999999999999" customHeight="1" x14ac:dyDescent="0.3">
      <c r="B72" s="138"/>
      <c r="C72" s="139"/>
      <c r="D72" s="140" t="s">
        <v>109</v>
      </c>
      <c r="E72" s="141"/>
      <c r="F72" s="141"/>
      <c r="G72" s="141"/>
      <c r="H72" s="141"/>
      <c r="I72" s="142"/>
      <c r="J72" s="143">
        <f>J521</f>
        <v>0</v>
      </c>
      <c r="K72" s="144"/>
    </row>
    <row r="73" spans="2:11" s="8" customFormat="1" ht="19.899999999999999" customHeight="1" x14ac:dyDescent="0.3">
      <c r="B73" s="138"/>
      <c r="C73" s="139"/>
      <c r="D73" s="140" t="s">
        <v>110</v>
      </c>
      <c r="E73" s="141"/>
      <c r="F73" s="141"/>
      <c r="G73" s="141"/>
      <c r="H73" s="141"/>
      <c r="I73" s="142"/>
      <c r="J73" s="143">
        <f>J541</f>
        <v>0</v>
      </c>
      <c r="K73" s="144"/>
    </row>
    <row r="74" spans="2:11" s="8" customFormat="1" ht="19.899999999999999" customHeight="1" x14ac:dyDescent="0.3">
      <c r="B74" s="138"/>
      <c r="C74" s="139"/>
      <c r="D74" s="140" t="s">
        <v>111</v>
      </c>
      <c r="E74" s="141"/>
      <c r="F74" s="141"/>
      <c r="G74" s="141"/>
      <c r="H74" s="141"/>
      <c r="I74" s="142"/>
      <c r="J74" s="143">
        <f>J552</f>
        <v>0</v>
      </c>
      <c r="K74" s="144"/>
    </row>
    <row r="75" spans="2:11" s="8" customFormat="1" ht="19.899999999999999" customHeight="1" x14ac:dyDescent="0.3">
      <c r="B75" s="138"/>
      <c r="C75" s="139"/>
      <c r="D75" s="140" t="s">
        <v>112</v>
      </c>
      <c r="E75" s="141"/>
      <c r="F75" s="141"/>
      <c r="G75" s="141"/>
      <c r="H75" s="141"/>
      <c r="I75" s="142"/>
      <c r="J75" s="143">
        <f>J564</f>
        <v>0</v>
      </c>
      <c r="K75" s="144"/>
    </row>
    <row r="76" spans="2:11" s="8" customFormat="1" ht="19.899999999999999" customHeight="1" x14ac:dyDescent="0.3">
      <c r="B76" s="138"/>
      <c r="C76" s="139"/>
      <c r="D76" s="140" t="s">
        <v>113</v>
      </c>
      <c r="E76" s="141"/>
      <c r="F76" s="141"/>
      <c r="G76" s="141"/>
      <c r="H76" s="141"/>
      <c r="I76" s="142"/>
      <c r="J76" s="143">
        <f>J569</f>
        <v>0</v>
      </c>
      <c r="K76" s="144"/>
    </row>
    <row r="77" spans="2:11" s="7" customFormat="1" ht="24.95" customHeight="1" x14ac:dyDescent="0.3">
      <c r="B77" s="131"/>
      <c r="C77" s="132"/>
      <c r="D77" s="133" t="s">
        <v>114</v>
      </c>
      <c r="E77" s="134"/>
      <c r="F77" s="134"/>
      <c r="G77" s="134"/>
      <c r="H77" s="134"/>
      <c r="I77" s="135"/>
      <c r="J77" s="136">
        <f>J575</f>
        <v>0</v>
      </c>
      <c r="K77" s="137"/>
    </row>
    <row r="78" spans="2:11" s="8" customFormat="1" ht="19.899999999999999" customHeight="1" x14ac:dyDescent="0.3">
      <c r="B78" s="138"/>
      <c r="C78" s="139"/>
      <c r="D78" s="140" t="s">
        <v>115</v>
      </c>
      <c r="E78" s="141"/>
      <c r="F78" s="141"/>
      <c r="G78" s="141"/>
      <c r="H78" s="141"/>
      <c r="I78" s="142"/>
      <c r="J78" s="143">
        <f>J576</f>
        <v>0</v>
      </c>
      <c r="K78" s="144"/>
    </row>
    <row r="79" spans="2:11" s="8" customFormat="1" ht="19.899999999999999" customHeight="1" x14ac:dyDescent="0.3">
      <c r="B79" s="138"/>
      <c r="C79" s="139"/>
      <c r="D79" s="140" t="s">
        <v>116</v>
      </c>
      <c r="E79" s="141"/>
      <c r="F79" s="141"/>
      <c r="G79" s="141"/>
      <c r="H79" s="141"/>
      <c r="I79" s="142"/>
      <c r="J79" s="143">
        <f>J578</f>
        <v>0</v>
      </c>
      <c r="K79" s="144"/>
    </row>
    <row r="80" spans="2:11" s="8" customFormat="1" ht="19.899999999999999" customHeight="1" x14ac:dyDescent="0.3">
      <c r="B80" s="138"/>
      <c r="C80" s="139"/>
      <c r="D80" s="140" t="s">
        <v>117</v>
      </c>
      <c r="E80" s="141"/>
      <c r="F80" s="141"/>
      <c r="G80" s="141"/>
      <c r="H80" s="141"/>
      <c r="I80" s="142"/>
      <c r="J80" s="143">
        <f>J581</f>
        <v>0</v>
      </c>
      <c r="K80" s="144"/>
    </row>
    <row r="81" spans="2:12" s="8" customFormat="1" ht="19.899999999999999" customHeight="1" x14ac:dyDescent="0.3">
      <c r="B81" s="138"/>
      <c r="C81" s="139"/>
      <c r="D81" s="140" t="s">
        <v>118</v>
      </c>
      <c r="E81" s="141"/>
      <c r="F81" s="141"/>
      <c r="G81" s="141"/>
      <c r="H81" s="141"/>
      <c r="I81" s="142"/>
      <c r="J81" s="143">
        <f>J584</f>
        <v>0</v>
      </c>
      <c r="K81" s="144"/>
    </row>
    <row r="82" spans="2:12" s="1" customFormat="1" ht="21.75" customHeight="1" x14ac:dyDescent="0.3">
      <c r="B82" s="41"/>
      <c r="C82" s="42"/>
      <c r="D82" s="42"/>
      <c r="E82" s="42"/>
      <c r="F82" s="42"/>
      <c r="G82" s="42"/>
      <c r="H82" s="42"/>
      <c r="I82" s="102"/>
      <c r="J82" s="42"/>
      <c r="K82" s="45"/>
    </row>
    <row r="83" spans="2:12" s="1" customFormat="1" ht="6.95" customHeight="1" x14ac:dyDescent="0.3">
      <c r="B83" s="56"/>
      <c r="C83" s="57"/>
      <c r="D83" s="57"/>
      <c r="E83" s="57"/>
      <c r="F83" s="57"/>
      <c r="G83" s="57"/>
      <c r="H83" s="57"/>
      <c r="I83" s="123"/>
      <c r="J83" s="57"/>
      <c r="K83" s="58"/>
    </row>
    <row r="87" spans="2:12" s="1" customFormat="1" ht="6.95" customHeight="1" x14ac:dyDescent="0.3">
      <c r="B87" s="59"/>
      <c r="C87" s="60"/>
      <c r="D87" s="60"/>
      <c r="E87" s="60"/>
      <c r="F87" s="60"/>
      <c r="G87" s="60"/>
      <c r="H87" s="60"/>
      <c r="I87" s="124"/>
      <c r="J87" s="60"/>
      <c r="K87" s="60"/>
      <c r="L87" s="41"/>
    </row>
    <row r="88" spans="2:12" s="1" customFormat="1" ht="36.950000000000003" customHeight="1" x14ac:dyDescent="0.3">
      <c r="B88" s="41"/>
      <c r="C88" s="61" t="s">
        <v>119</v>
      </c>
      <c r="L88" s="41"/>
    </row>
    <row r="89" spans="2:12" s="1" customFormat="1" ht="6.95" customHeight="1" x14ac:dyDescent="0.3">
      <c r="B89" s="41"/>
      <c r="L89" s="41"/>
    </row>
    <row r="90" spans="2:12" s="1" customFormat="1" ht="14.45" customHeight="1" x14ac:dyDescent="0.3">
      <c r="B90" s="41"/>
      <c r="C90" s="63" t="s">
        <v>18</v>
      </c>
      <c r="L90" s="41"/>
    </row>
    <row r="91" spans="2:12" s="1" customFormat="1" ht="16.5" customHeight="1" x14ac:dyDescent="0.3">
      <c r="B91" s="41"/>
      <c r="E91" s="348" t="str">
        <f>E7</f>
        <v>Zateplení objektu svobodárny Boskovice-nemocnice_CÚ2018,změna</v>
      </c>
      <c r="F91" s="349"/>
      <c r="G91" s="349"/>
      <c r="H91" s="349"/>
      <c r="L91" s="41"/>
    </row>
    <row r="92" spans="2:12" s="1" customFormat="1" ht="14.45" customHeight="1" x14ac:dyDescent="0.3">
      <c r="B92" s="41"/>
      <c r="C92" s="63" t="s">
        <v>86</v>
      </c>
      <c r="L92" s="41"/>
    </row>
    <row r="93" spans="2:12" s="1" customFormat="1" ht="17.25" customHeight="1" x14ac:dyDescent="0.3">
      <c r="B93" s="41"/>
      <c r="E93" s="324" t="str">
        <f>E9</f>
        <v>SO-D.1.1.1 - SO D.1.1.1 Zateplení budovy a výměna výplní otvorů</v>
      </c>
      <c r="F93" s="350"/>
      <c r="G93" s="350"/>
      <c r="H93" s="350"/>
      <c r="L93" s="41"/>
    </row>
    <row r="94" spans="2:12" s="1" customFormat="1" ht="6.95" customHeight="1" x14ac:dyDescent="0.3">
      <c r="B94" s="41"/>
      <c r="L94" s="41"/>
    </row>
    <row r="95" spans="2:12" s="1" customFormat="1" ht="18" customHeight="1" x14ac:dyDescent="0.3">
      <c r="B95" s="41"/>
      <c r="C95" s="63" t="s">
        <v>22</v>
      </c>
      <c r="F95" s="145" t="str">
        <f>F12</f>
        <v xml:space="preserve"> </v>
      </c>
      <c r="I95" s="146" t="s">
        <v>24</v>
      </c>
      <c r="J95" s="67" t="str">
        <f>IF(J12="","",J12)</f>
        <v>12. 3. 2018</v>
      </c>
      <c r="L95" s="41"/>
    </row>
    <row r="96" spans="2:12" s="1" customFormat="1" ht="6.95" customHeight="1" x14ac:dyDescent="0.3">
      <c r="B96" s="41"/>
      <c r="L96" s="41"/>
    </row>
    <row r="97" spans="2:65" s="1" customFormat="1" x14ac:dyDescent="0.3">
      <c r="B97" s="41"/>
      <c r="C97" s="63" t="s">
        <v>26</v>
      </c>
      <c r="F97" s="145" t="str">
        <f>E15</f>
        <v xml:space="preserve"> </v>
      </c>
      <c r="I97" s="146" t="s">
        <v>32</v>
      </c>
      <c r="J97" s="145" t="str">
        <f>E21</f>
        <v>MIX MAX.ENRRGETIKA s.r.o., Slevačská 11, Brno</v>
      </c>
      <c r="L97" s="41"/>
    </row>
    <row r="98" spans="2:65" s="1" customFormat="1" ht="14.45" customHeight="1" x14ac:dyDescent="0.3">
      <c r="B98" s="41"/>
      <c r="C98" s="63" t="s">
        <v>30</v>
      </c>
      <c r="F98" s="145" t="str">
        <f>IF(E18="","",E18)</f>
        <v/>
      </c>
      <c r="L98" s="41"/>
    </row>
    <row r="99" spans="2:65" s="1" customFormat="1" ht="10.35" customHeight="1" x14ac:dyDescent="0.3">
      <c r="B99" s="41"/>
      <c r="L99" s="41"/>
    </row>
    <row r="100" spans="2:65" s="9" customFormat="1" ht="29.25" customHeight="1" x14ac:dyDescent="0.3">
      <c r="B100" s="147"/>
      <c r="C100" s="148" t="s">
        <v>120</v>
      </c>
      <c r="D100" s="149" t="s">
        <v>55</v>
      </c>
      <c r="E100" s="149" t="s">
        <v>51</v>
      </c>
      <c r="F100" s="149" t="s">
        <v>121</v>
      </c>
      <c r="G100" s="149" t="s">
        <v>122</v>
      </c>
      <c r="H100" s="149" t="s">
        <v>123</v>
      </c>
      <c r="I100" s="150" t="s">
        <v>124</v>
      </c>
      <c r="J100" s="149" t="s">
        <v>91</v>
      </c>
      <c r="K100" s="151" t="s">
        <v>125</v>
      </c>
      <c r="L100" s="147"/>
      <c r="M100" s="73" t="s">
        <v>126</v>
      </c>
      <c r="N100" s="74" t="s">
        <v>40</v>
      </c>
      <c r="O100" s="74" t="s">
        <v>127</v>
      </c>
      <c r="P100" s="74" t="s">
        <v>128</v>
      </c>
      <c r="Q100" s="74" t="s">
        <v>129</v>
      </c>
      <c r="R100" s="74" t="s">
        <v>130</v>
      </c>
      <c r="S100" s="74" t="s">
        <v>131</v>
      </c>
      <c r="T100" s="75" t="s">
        <v>132</v>
      </c>
    </row>
    <row r="101" spans="2:65" s="1" customFormat="1" ht="29.25" customHeight="1" x14ac:dyDescent="0.35">
      <c r="B101" s="41"/>
      <c r="C101" s="77" t="s">
        <v>92</v>
      </c>
      <c r="J101" s="152">
        <f>BK101</f>
        <v>0</v>
      </c>
      <c r="L101" s="41"/>
      <c r="M101" s="76"/>
      <c r="N101" s="68"/>
      <c r="O101" s="68"/>
      <c r="P101" s="153">
        <f>P102+P453+P575</f>
        <v>0</v>
      </c>
      <c r="Q101" s="68"/>
      <c r="R101" s="153">
        <f>R102+R453+R575</f>
        <v>61.322355040000005</v>
      </c>
      <c r="S101" s="68"/>
      <c r="T101" s="154">
        <f>T102+T453+T575</f>
        <v>36.170444750000001</v>
      </c>
      <c r="AT101" s="24" t="s">
        <v>69</v>
      </c>
      <c r="AU101" s="24" t="s">
        <v>93</v>
      </c>
      <c r="BK101" s="155">
        <f>BK102+BK453+BK575</f>
        <v>0</v>
      </c>
    </row>
    <row r="102" spans="2:65" s="10" customFormat="1" ht="37.35" customHeight="1" x14ac:dyDescent="0.35">
      <c r="B102" s="156"/>
      <c r="D102" s="157" t="s">
        <v>69</v>
      </c>
      <c r="E102" s="158" t="s">
        <v>133</v>
      </c>
      <c r="F102" s="158" t="s">
        <v>134</v>
      </c>
      <c r="I102" s="159"/>
      <c r="J102" s="160">
        <f>BK102</f>
        <v>0</v>
      </c>
      <c r="L102" s="156"/>
      <c r="M102" s="161"/>
      <c r="N102" s="162"/>
      <c r="O102" s="162"/>
      <c r="P102" s="163">
        <f>P103+P174+P177+P196+P202+P218+P355+P443+P445</f>
        <v>0</v>
      </c>
      <c r="Q102" s="162"/>
      <c r="R102" s="163">
        <f>R103+R174+R177+R196+R202+R218+R355+R443+R445</f>
        <v>52.813399130000008</v>
      </c>
      <c r="S102" s="162"/>
      <c r="T102" s="164">
        <f>T103+T174+T177+T196+T202+T218+T355+T443+T445</f>
        <v>35.602404</v>
      </c>
      <c r="AR102" s="157" t="s">
        <v>78</v>
      </c>
      <c r="AT102" s="165" t="s">
        <v>69</v>
      </c>
      <c r="AU102" s="165" t="s">
        <v>70</v>
      </c>
      <c r="AY102" s="157" t="s">
        <v>135</v>
      </c>
      <c r="BK102" s="166">
        <f>BK103+BK174+BK177+BK196+BK202+BK218+BK355+BK443+BK445</f>
        <v>0</v>
      </c>
    </row>
    <row r="103" spans="2:65" s="10" customFormat="1" ht="19.899999999999999" customHeight="1" x14ac:dyDescent="0.3">
      <c r="B103" s="156"/>
      <c r="D103" s="157" t="s">
        <v>69</v>
      </c>
      <c r="E103" s="167" t="s">
        <v>78</v>
      </c>
      <c r="F103" s="167" t="s">
        <v>136</v>
      </c>
      <c r="I103" s="159"/>
      <c r="J103" s="168">
        <f>BK103</f>
        <v>0</v>
      </c>
      <c r="L103" s="156"/>
      <c r="M103" s="161"/>
      <c r="N103" s="162"/>
      <c r="O103" s="162"/>
      <c r="P103" s="163">
        <f>SUM(P104:P173)</f>
        <v>0</v>
      </c>
      <c r="Q103" s="162"/>
      <c r="R103" s="163">
        <f>SUM(R104:R173)</f>
        <v>3.6925800000000002E-2</v>
      </c>
      <c r="S103" s="162"/>
      <c r="T103" s="164">
        <f>SUM(T104:T173)</f>
        <v>15.2455</v>
      </c>
      <c r="AR103" s="157" t="s">
        <v>78</v>
      </c>
      <c r="AT103" s="165" t="s">
        <v>69</v>
      </c>
      <c r="AU103" s="165" t="s">
        <v>78</v>
      </c>
      <c r="AY103" s="157" t="s">
        <v>135</v>
      </c>
      <c r="BK103" s="166">
        <f>SUM(BK104:BK173)</f>
        <v>0</v>
      </c>
    </row>
    <row r="104" spans="2:65" s="1" customFormat="1" ht="16.5" customHeight="1" x14ac:dyDescent="0.3">
      <c r="B104" s="169"/>
      <c r="C104" s="170" t="s">
        <v>78</v>
      </c>
      <c r="D104" s="170" t="s">
        <v>137</v>
      </c>
      <c r="E104" s="171" t="s">
        <v>138</v>
      </c>
      <c r="F104" s="172" t="s">
        <v>139</v>
      </c>
      <c r="G104" s="173" t="s">
        <v>140</v>
      </c>
      <c r="H104" s="174">
        <v>11.34</v>
      </c>
      <c r="I104" s="175"/>
      <c r="J104" s="176">
        <f>ROUND(I104*H104,2)</f>
        <v>0</v>
      </c>
      <c r="K104" s="172" t="s">
        <v>141</v>
      </c>
      <c r="L104" s="41"/>
      <c r="M104" s="177" t="s">
        <v>5</v>
      </c>
      <c r="N104" s="178" t="s">
        <v>42</v>
      </c>
      <c r="O104" s="42"/>
      <c r="P104" s="179">
        <f>O104*H104</f>
        <v>0</v>
      </c>
      <c r="Q104" s="179">
        <v>0</v>
      </c>
      <c r="R104" s="179">
        <f>Q104*H104</f>
        <v>0</v>
      </c>
      <c r="S104" s="179">
        <v>0.255</v>
      </c>
      <c r="T104" s="180">
        <f>S104*H104</f>
        <v>2.8917000000000002</v>
      </c>
      <c r="AR104" s="24" t="s">
        <v>142</v>
      </c>
      <c r="AT104" s="24" t="s">
        <v>137</v>
      </c>
      <c r="AU104" s="24" t="s">
        <v>143</v>
      </c>
      <c r="AY104" s="24" t="s">
        <v>135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4" t="s">
        <v>143</v>
      </c>
      <c r="BK104" s="181">
        <f>ROUND(I104*H104,2)</f>
        <v>0</v>
      </c>
      <c r="BL104" s="24" t="s">
        <v>142</v>
      </c>
      <c r="BM104" s="24" t="s">
        <v>144</v>
      </c>
    </row>
    <row r="105" spans="2:65" s="11" customFormat="1" ht="13.5" x14ac:dyDescent="0.3">
      <c r="B105" s="182"/>
      <c r="D105" s="183" t="s">
        <v>145</v>
      </c>
      <c r="E105" s="184" t="s">
        <v>5</v>
      </c>
      <c r="F105" s="185" t="s">
        <v>146</v>
      </c>
      <c r="H105" s="184" t="s">
        <v>5</v>
      </c>
      <c r="I105" s="186"/>
      <c r="L105" s="182"/>
      <c r="M105" s="187"/>
      <c r="N105" s="188"/>
      <c r="O105" s="188"/>
      <c r="P105" s="188"/>
      <c r="Q105" s="188"/>
      <c r="R105" s="188"/>
      <c r="S105" s="188"/>
      <c r="T105" s="189"/>
      <c r="AT105" s="184" t="s">
        <v>145</v>
      </c>
      <c r="AU105" s="184" t="s">
        <v>143</v>
      </c>
      <c r="AV105" s="11" t="s">
        <v>78</v>
      </c>
      <c r="AW105" s="11" t="s">
        <v>34</v>
      </c>
      <c r="AX105" s="11" t="s">
        <v>70</v>
      </c>
      <c r="AY105" s="184" t="s">
        <v>135</v>
      </c>
    </row>
    <row r="106" spans="2:65" s="12" customFormat="1" ht="13.5" x14ac:dyDescent="0.3">
      <c r="B106" s="190"/>
      <c r="D106" s="183" t="s">
        <v>145</v>
      </c>
      <c r="E106" s="191" t="s">
        <v>5</v>
      </c>
      <c r="F106" s="192" t="s">
        <v>147</v>
      </c>
      <c r="H106" s="193">
        <v>10.8</v>
      </c>
      <c r="I106" s="194"/>
      <c r="L106" s="190"/>
      <c r="M106" s="195"/>
      <c r="N106" s="196"/>
      <c r="O106" s="196"/>
      <c r="P106" s="196"/>
      <c r="Q106" s="196"/>
      <c r="R106" s="196"/>
      <c r="S106" s="196"/>
      <c r="T106" s="197"/>
      <c r="AT106" s="191" t="s">
        <v>145</v>
      </c>
      <c r="AU106" s="191" t="s">
        <v>143</v>
      </c>
      <c r="AV106" s="12" t="s">
        <v>143</v>
      </c>
      <c r="AW106" s="12" t="s">
        <v>34</v>
      </c>
      <c r="AX106" s="12" t="s">
        <v>70</v>
      </c>
      <c r="AY106" s="191" t="s">
        <v>135</v>
      </c>
    </row>
    <row r="107" spans="2:65" s="12" customFormat="1" ht="13.5" x14ac:dyDescent="0.3">
      <c r="B107" s="190"/>
      <c r="D107" s="183" t="s">
        <v>145</v>
      </c>
      <c r="E107" s="191" t="s">
        <v>5</v>
      </c>
      <c r="F107" s="192" t="s">
        <v>148</v>
      </c>
      <c r="H107" s="193">
        <v>0.54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1" t="s">
        <v>145</v>
      </c>
      <c r="AU107" s="191" t="s">
        <v>143</v>
      </c>
      <c r="AV107" s="12" t="s">
        <v>143</v>
      </c>
      <c r="AW107" s="12" t="s">
        <v>34</v>
      </c>
      <c r="AX107" s="12" t="s">
        <v>70</v>
      </c>
      <c r="AY107" s="191" t="s">
        <v>135</v>
      </c>
    </row>
    <row r="108" spans="2:65" s="13" customFormat="1" ht="13.5" x14ac:dyDescent="0.3">
      <c r="B108" s="198"/>
      <c r="D108" s="183" t="s">
        <v>145</v>
      </c>
      <c r="E108" s="199" t="s">
        <v>5</v>
      </c>
      <c r="F108" s="200" t="s">
        <v>149</v>
      </c>
      <c r="H108" s="201">
        <v>11.34</v>
      </c>
      <c r="I108" s="202"/>
      <c r="L108" s="198"/>
      <c r="M108" s="203"/>
      <c r="N108" s="204"/>
      <c r="O108" s="204"/>
      <c r="P108" s="204"/>
      <c r="Q108" s="204"/>
      <c r="R108" s="204"/>
      <c r="S108" s="204"/>
      <c r="T108" s="205"/>
      <c r="AT108" s="199" t="s">
        <v>145</v>
      </c>
      <c r="AU108" s="199" t="s">
        <v>143</v>
      </c>
      <c r="AV108" s="13" t="s">
        <v>142</v>
      </c>
      <c r="AW108" s="13" t="s">
        <v>34</v>
      </c>
      <c r="AX108" s="13" t="s">
        <v>78</v>
      </c>
      <c r="AY108" s="199" t="s">
        <v>135</v>
      </c>
    </row>
    <row r="109" spans="2:65" s="1" customFormat="1" ht="25.5" customHeight="1" x14ac:dyDescent="0.3">
      <c r="B109" s="169"/>
      <c r="C109" s="170" t="s">
        <v>143</v>
      </c>
      <c r="D109" s="170" t="s">
        <v>137</v>
      </c>
      <c r="E109" s="171" t="s">
        <v>150</v>
      </c>
      <c r="F109" s="172" t="s">
        <v>151</v>
      </c>
      <c r="G109" s="173" t="s">
        <v>140</v>
      </c>
      <c r="H109" s="174">
        <v>10.32</v>
      </c>
      <c r="I109" s="175"/>
      <c r="J109" s="176">
        <f>ROUND(I109*H109,2)</f>
        <v>0</v>
      </c>
      <c r="K109" s="172" t="s">
        <v>141</v>
      </c>
      <c r="L109" s="41"/>
      <c r="M109" s="177" t="s">
        <v>5</v>
      </c>
      <c r="N109" s="178" t="s">
        <v>42</v>
      </c>
      <c r="O109" s="42"/>
      <c r="P109" s="179">
        <f>O109*H109</f>
        <v>0</v>
      </c>
      <c r="Q109" s="179">
        <v>0</v>
      </c>
      <c r="R109" s="179">
        <f>Q109*H109</f>
        <v>0</v>
      </c>
      <c r="S109" s="179">
        <v>0.28999999999999998</v>
      </c>
      <c r="T109" s="180">
        <f>S109*H109</f>
        <v>2.9927999999999999</v>
      </c>
      <c r="AR109" s="24" t="s">
        <v>142</v>
      </c>
      <c r="AT109" s="24" t="s">
        <v>137</v>
      </c>
      <c r="AU109" s="24" t="s">
        <v>143</v>
      </c>
      <c r="AY109" s="24" t="s">
        <v>135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4" t="s">
        <v>143</v>
      </c>
      <c r="BK109" s="181">
        <f>ROUND(I109*H109,2)</f>
        <v>0</v>
      </c>
      <c r="BL109" s="24" t="s">
        <v>142</v>
      </c>
      <c r="BM109" s="24" t="s">
        <v>152</v>
      </c>
    </row>
    <row r="110" spans="2:65" s="12" customFormat="1" ht="13.5" x14ac:dyDescent="0.3">
      <c r="B110" s="190"/>
      <c r="D110" s="183" t="s">
        <v>145</v>
      </c>
      <c r="E110" s="191" t="s">
        <v>5</v>
      </c>
      <c r="F110" s="192" t="s">
        <v>153</v>
      </c>
      <c r="H110" s="193">
        <v>10.32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145</v>
      </c>
      <c r="AU110" s="191" t="s">
        <v>143</v>
      </c>
      <c r="AV110" s="12" t="s">
        <v>143</v>
      </c>
      <c r="AW110" s="12" t="s">
        <v>34</v>
      </c>
      <c r="AX110" s="12" t="s">
        <v>78</v>
      </c>
      <c r="AY110" s="191" t="s">
        <v>135</v>
      </c>
    </row>
    <row r="111" spans="2:65" s="1" customFormat="1" ht="25.5" customHeight="1" x14ac:dyDescent="0.3">
      <c r="B111" s="169"/>
      <c r="C111" s="170" t="s">
        <v>154</v>
      </c>
      <c r="D111" s="170" t="s">
        <v>137</v>
      </c>
      <c r="E111" s="171" t="s">
        <v>155</v>
      </c>
      <c r="F111" s="172" t="s">
        <v>156</v>
      </c>
      <c r="G111" s="173" t="s">
        <v>140</v>
      </c>
      <c r="H111" s="174">
        <v>10.32</v>
      </c>
      <c r="I111" s="175"/>
      <c r="J111" s="176">
        <f>ROUND(I111*H111,2)</f>
        <v>0</v>
      </c>
      <c r="K111" s="172" t="s">
        <v>141</v>
      </c>
      <c r="L111" s="41"/>
      <c r="M111" s="177" t="s">
        <v>5</v>
      </c>
      <c r="N111" s="178" t="s">
        <v>42</v>
      </c>
      <c r="O111" s="42"/>
      <c r="P111" s="179">
        <f>O111*H111</f>
        <v>0</v>
      </c>
      <c r="Q111" s="179">
        <v>0</v>
      </c>
      <c r="R111" s="179">
        <f>Q111*H111</f>
        <v>0</v>
      </c>
      <c r="S111" s="179">
        <v>0.625</v>
      </c>
      <c r="T111" s="180">
        <f>S111*H111</f>
        <v>6.45</v>
      </c>
      <c r="AR111" s="24" t="s">
        <v>142</v>
      </c>
      <c r="AT111" s="24" t="s">
        <v>137</v>
      </c>
      <c r="AU111" s="24" t="s">
        <v>143</v>
      </c>
      <c r="AY111" s="24" t="s">
        <v>135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4" t="s">
        <v>143</v>
      </c>
      <c r="BK111" s="181">
        <f>ROUND(I111*H111,2)</f>
        <v>0</v>
      </c>
      <c r="BL111" s="24" t="s">
        <v>142</v>
      </c>
      <c r="BM111" s="24" t="s">
        <v>157</v>
      </c>
    </row>
    <row r="112" spans="2:65" s="1" customFormat="1" ht="16.5" customHeight="1" x14ac:dyDescent="0.3">
      <c r="B112" s="169"/>
      <c r="C112" s="170" t="s">
        <v>142</v>
      </c>
      <c r="D112" s="170" t="s">
        <v>137</v>
      </c>
      <c r="E112" s="171" t="s">
        <v>158</v>
      </c>
      <c r="F112" s="172" t="s">
        <v>159</v>
      </c>
      <c r="G112" s="173" t="s">
        <v>160</v>
      </c>
      <c r="H112" s="174">
        <v>14.2</v>
      </c>
      <c r="I112" s="175"/>
      <c r="J112" s="176">
        <f>ROUND(I112*H112,2)</f>
        <v>0</v>
      </c>
      <c r="K112" s="172" t="s">
        <v>141</v>
      </c>
      <c r="L112" s="41"/>
      <c r="M112" s="177" t="s">
        <v>5</v>
      </c>
      <c r="N112" s="178" t="s">
        <v>42</v>
      </c>
      <c r="O112" s="42"/>
      <c r="P112" s="179">
        <f>O112*H112</f>
        <v>0</v>
      </c>
      <c r="Q112" s="179">
        <v>0</v>
      </c>
      <c r="R112" s="179">
        <f>Q112*H112</f>
        <v>0</v>
      </c>
      <c r="S112" s="179">
        <v>0.20499999999999999</v>
      </c>
      <c r="T112" s="180">
        <f>S112*H112</f>
        <v>2.9109999999999996</v>
      </c>
      <c r="AR112" s="24" t="s">
        <v>142</v>
      </c>
      <c r="AT112" s="24" t="s">
        <v>137</v>
      </c>
      <c r="AU112" s="24" t="s">
        <v>143</v>
      </c>
      <c r="AY112" s="24" t="s">
        <v>135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24" t="s">
        <v>143</v>
      </c>
      <c r="BK112" s="181">
        <f>ROUND(I112*H112,2)</f>
        <v>0</v>
      </c>
      <c r="BL112" s="24" t="s">
        <v>142</v>
      </c>
      <c r="BM112" s="24" t="s">
        <v>161</v>
      </c>
    </row>
    <row r="113" spans="2:65" s="12" customFormat="1" ht="13.5" x14ac:dyDescent="0.3">
      <c r="B113" s="190"/>
      <c r="D113" s="183" t="s">
        <v>145</v>
      </c>
      <c r="E113" s="191" t="s">
        <v>5</v>
      </c>
      <c r="F113" s="192" t="s">
        <v>162</v>
      </c>
      <c r="H113" s="193">
        <v>14.2</v>
      </c>
      <c r="I113" s="194"/>
      <c r="L113" s="190"/>
      <c r="M113" s="195"/>
      <c r="N113" s="196"/>
      <c r="O113" s="196"/>
      <c r="P113" s="196"/>
      <c r="Q113" s="196"/>
      <c r="R113" s="196"/>
      <c r="S113" s="196"/>
      <c r="T113" s="197"/>
      <c r="AT113" s="191" t="s">
        <v>145</v>
      </c>
      <c r="AU113" s="191" t="s">
        <v>143</v>
      </c>
      <c r="AV113" s="12" t="s">
        <v>143</v>
      </c>
      <c r="AW113" s="12" t="s">
        <v>34</v>
      </c>
      <c r="AX113" s="12" t="s">
        <v>78</v>
      </c>
      <c r="AY113" s="191" t="s">
        <v>135</v>
      </c>
    </row>
    <row r="114" spans="2:65" s="1" customFormat="1" ht="25.5" customHeight="1" x14ac:dyDescent="0.3">
      <c r="B114" s="169"/>
      <c r="C114" s="170" t="s">
        <v>163</v>
      </c>
      <c r="D114" s="170" t="s">
        <v>137</v>
      </c>
      <c r="E114" s="171" t="s">
        <v>164</v>
      </c>
      <c r="F114" s="172" t="s">
        <v>165</v>
      </c>
      <c r="G114" s="173" t="s">
        <v>166</v>
      </c>
      <c r="H114" s="174">
        <v>9.4169999999999998</v>
      </c>
      <c r="I114" s="175"/>
      <c r="J114" s="176">
        <f>ROUND(I114*H114,2)</f>
        <v>0</v>
      </c>
      <c r="K114" s="172" t="s">
        <v>141</v>
      </c>
      <c r="L114" s="41"/>
      <c r="M114" s="177" t="s">
        <v>5</v>
      </c>
      <c r="N114" s="178" t="s">
        <v>42</v>
      </c>
      <c r="O114" s="42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4" t="s">
        <v>142</v>
      </c>
      <c r="AT114" s="24" t="s">
        <v>137</v>
      </c>
      <c r="AU114" s="24" t="s">
        <v>143</v>
      </c>
      <c r="AY114" s="24" t="s">
        <v>135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4" t="s">
        <v>143</v>
      </c>
      <c r="BK114" s="181">
        <f>ROUND(I114*H114,2)</f>
        <v>0</v>
      </c>
      <c r="BL114" s="24" t="s">
        <v>142</v>
      </c>
      <c r="BM114" s="24" t="s">
        <v>167</v>
      </c>
    </row>
    <row r="115" spans="2:65" s="11" customFormat="1" ht="13.5" x14ac:dyDescent="0.3">
      <c r="B115" s="182"/>
      <c r="D115" s="183" t="s">
        <v>145</v>
      </c>
      <c r="E115" s="184" t="s">
        <v>5</v>
      </c>
      <c r="F115" s="185" t="s">
        <v>168</v>
      </c>
      <c r="H115" s="184" t="s">
        <v>5</v>
      </c>
      <c r="I115" s="186"/>
      <c r="L115" s="182"/>
      <c r="M115" s="187"/>
      <c r="N115" s="188"/>
      <c r="O115" s="188"/>
      <c r="P115" s="188"/>
      <c r="Q115" s="188"/>
      <c r="R115" s="188"/>
      <c r="S115" s="188"/>
      <c r="T115" s="189"/>
      <c r="AT115" s="184" t="s">
        <v>145</v>
      </c>
      <c r="AU115" s="184" t="s">
        <v>143</v>
      </c>
      <c r="AV115" s="11" t="s">
        <v>78</v>
      </c>
      <c r="AW115" s="11" t="s">
        <v>34</v>
      </c>
      <c r="AX115" s="11" t="s">
        <v>70</v>
      </c>
      <c r="AY115" s="184" t="s">
        <v>135</v>
      </c>
    </row>
    <row r="116" spans="2:65" s="12" customFormat="1" ht="13.5" x14ac:dyDescent="0.3">
      <c r="B116" s="190"/>
      <c r="D116" s="183" t="s">
        <v>145</v>
      </c>
      <c r="E116" s="191" t="s">
        <v>5</v>
      </c>
      <c r="F116" s="192" t="s">
        <v>169</v>
      </c>
      <c r="H116" s="193">
        <v>0.85499999999999998</v>
      </c>
      <c r="I116" s="194"/>
      <c r="L116" s="190"/>
      <c r="M116" s="195"/>
      <c r="N116" s="196"/>
      <c r="O116" s="196"/>
      <c r="P116" s="196"/>
      <c r="Q116" s="196"/>
      <c r="R116" s="196"/>
      <c r="S116" s="196"/>
      <c r="T116" s="197"/>
      <c r="AT116" s="191" t="s">
        <v>145</v>
      </c>
      <c r="AU116" s="191" t="s">
        <v>143</v>
      </c>
      <c r="AV116" s="12" t="s">
        <v>143</v>
      </c>
      <c r="AW116" s="12" t="s">
        <v>34</v>
      </c>
      <c r="AX116" s="12" t="s">
        <v>70</v>
      </c>
      <c r="AY116" s="191" t="s">
        <v>135</v>
      </c>
    </row>
    <row r="117" spans="2:65" s="12" customFormat="1" ht="13.5" x14ac:dyDescent="0.3">
      <c r="B117" s="190"/>
      <c r="D117" s="183" t="s">
        <v>145</v>
      </c>
      <c r="E117" s="191" t="s">
        <v>5</v>
      </c>
      <c r="F117" s="192" t="s">
        <v>170</v>
      </c>
      <c r="H117" s="193">
        <v>0.84</v>
      </c>
      <c r="I117" s="194"/>
      <c r="L117" s="190"/>
      <c r="M117" s="195"/>
      <c r="N117" s="196"/>
      <c r="O117" s="196"/>
      <c r="P117" s="196"/>
      <c r="Q117" s="196"/>
      <c r="R117" s="196"/>
      <c r="S117" s="196"/>
      <c r="T117" s="197"/>
      <c r="AT117" s="191" t="s">
        <v>145</v>
      </c>
      <c r="AU117" s="191" t="s">
        <v>143</v>
      </c>
      <c r="AV117" s="12" t="s">
        <v>143</v>
      </c>
      <c r="AW117" s="12" t="s">
        <v>34</v>
      </c>
      <c r="AX117" s="12" t="s">
        <v>70</v>
      </c>
      <c r="AY117" s="191" t="s">
        <v>135</v>
      </c>
    </row>
    <row r="118" spans="2:65" s="12" customFormat="1" ht="13.5" x14ac:dyDescent="0.3">
      <c r="B118" s="190"/>
      <c r="D118" s="183" t="s">
        <v>145</v>
      </c>
      <c r="E118" s="191" t="s">
        <v>5</v>
      </c>
      <c r="F118" s="192" t="s">
        <v>171</v>
      </c>
      <c r="H118" s="193">
        <v>7.7220000000000004</v>
      </c>
      <c r="I118" s="194"/>
      <c r="L118" s="190"/>
      <c r="M118" s="195"/>
      <c r="N118" s="196"/>
      <c r="O118" s="196"/>
      <c r="P118" s="196"/>
      <c r="Q118" s="196"/>
      <c r="R118" s="196"/>
      <c r="S118" s="196"/>
      <c r="T118" s="197"/>
      <c r="AT118" s="191" t="s">
        <v>145</v>
      </c>
      <c r="AU118" s="191" t="s">
        <v>143</v>
      </c>
      <c r="AV118" s="12" t="s">
        <v>143</v>
      </c>
      <c r="AW118" s="12" t="s">
        <v>34</v>
      </c>
      <c r="AX118" s="12" t="s">
        <v>70</v>
      </c>
      <c r="AY118" s="191" t="s">
        <v>135</v>
      </c>
    </row>
    <row r="119" spans="2:65" s="13" customFormat="1" ht="13.5" x14ac:dyDescent="0.3">
      <c r="B119" s="198"/>
      <c r="D119" s="183" t="s">
        <v>145</v>
      </c>
      <c r="E119" s="199" t="s">
        <v>5</v>
      </c>
      <c r="F119" s="200" t="s">
        <v>149</v>
      </c>
      <c r="H119" s="201">
        <v>9.4169999999999998</v>
      </c>
      <c r="I119" s="202"/>
      <c r="L119" s="198"/>
      <c r="M119" s="203"/>
      <c r="N119" s="204"/>
      <c r="O119" s="204"/>
      <c r="P119" s="204"/>
      <c r="Q119" s="204"/>
      <c r="R119" s="204"/>
      <c r="S119" s="204"/>
      <c r="T119" s="205"/>
      <c r="AT119" s="199" t="s">
        <v>145</v>
      </c>
      <c r="AU119" s="199" t="s">
        <v>143</v>
      </c>
      <c r="AV119" s="13" t="s">
        <v>142</v>
      </c>
      <c r="AW119" s="13" t="s">
        <v>34</v>
      </c>
      <c r="AX119" s="13" t="s">
        <v>78</v>
      </c>
      <c r="AY119" s="199" t="s">
        <v>135</v>
      </c>
    </row>
    <row r="120" spans="2:65" s="1" customFormat="1" ht="25.5" customHeight="1" x14ac:dyDescent="0.3">
      <c r="B120" s="169"/>
      <c r="C120" s="170" t="s">
        <v>172</v>
      </c>
      <c r="D120" s="170" t="s">
        <v>137</v>
      </c>
      <c r="E120" s="171" t="s">
        <v>173</v>
      </c>
      <c r="F120" s="172" t="s">
        <v>174</v>
      </c>
      <c r="G120" s="173" t="s">
        <v>166</v>
      </c>
      <c r="H120" s="174">
        <v>2.8250000000000002</v>
      </c>
      <c r="I120" s="175"/>
      <c r="J120" s="176">
        <f>ROUND(I120*H120,2)</f>
        <v>0</v>
      </c>
      <c r="K120" s="172" t="s">
        <v>141</v>
      </c>
      <c r="L120" s="41"/>
      <c r="M120" s="177" t="s">
        <v>5</v>
      </c>
      <c r="N120" s="178" t="s">
        <v>42</v>
      </c>
      <c r="O120" s="42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4" t="s">
        <v>142</v>
      </c>
      <c r="AT120" s="24" t="s">
        <v>137</v>
      </c>
      <c r="AU120" s="24" t="s">
        <v>143</v>
      </c>
      <c r="AY120" s="24" t="s">
        <v>135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4" t="s">
        <v>143</v>
      </c>
      <c r="BK120" s="181">
        <f>ROUND(I120*H120,2)</f>
        <v>0</v>
      </c>
      <c r="BL120" s="24" t="s">
        <v>142</v>
      </c>
      <c r="BM120" s="24" t="s">
        <v>175</v>
      </c>
    </row>
    <row r="121" spans="2:65" s="12" customFormat="1" ht="13.5" x14ac:dyDescent="0.3">
      <c r="B121" s="190"/>
      <c r="D121" s="183" t="s">
        <v>145</v>
      </c>
      <c r="E121" s="191" t="s">
        <v>5</v>
      </c>
      <c r="F121" s="192" t="s">
        <v>176</v>
      </c>
      <c r="H121" s="193">
        <v>2.8250000000000002</v>
      </c>
      <c r="I121" s="194"/>
      <c r="L121" s="190"/>
      <c r="M121" s="195"/>
      <c r="N121" s="196"/>
      <c r="O121" s="196"/>
      <c r="P121" s="196"/>
      <c r="Q121" s="196"/>
      <c r="R121" s="196"/>
      <c r="S121" s="196"/>
      <c r="T121" s="197"/>
      <c r="AT121" s="191" t="s">
        <v>145</v>
      </c>
      <c r="AU121" s="191" t="s">
        <v>143</v>
      </c>
      <c r="AV121" s="12" t="s">
        <v>143</v>
      </c>
      <c r="AW121" s="12" t="s">
        <v>34</v>
      </c>
      <c r="AX121" s="12" t="s">
        <v>78</v>
      </c>
      <c r="AY121" s="191" t="s">
        <v>135</v>
      </c>
    </row>
    <row r="122" spans="2:65" s="1" customFormat="1" ht="25.5" customHeight="1" x14ac:dyDescent="0.3">
      <c r="B122" s="169"/>
      <c r="C122" s="170" t="s">
        <v>177</v>
      </c>
      <c r="D122" s="170" t="s">
        <v>137</v>
      </c>
      <c r="E122" s="171" t="s">
        <v>178</v>
      </c>
      <c r="F122" s="172" t="s">
        <v>179</v>
      </c>
      <c r="G122" s="173" t="s">
        <v>166</v>
      </c>
      <c r="H122" s="174">
        <v>39.043999999999997</v>
      </c>
      <c r="I122" s="175"/>
      <c r="J122" s="176">
        <f>ROUND(I122*H122,2)</f>
        <v>0</v>
      </c>
      <c r="K122" s="172" t="s">
        <v>141</v>
      </c>
      <c r="L122" s="41"/>
      <c r="M122" s="177" t="s">
        <v>5</v>
      </c>
      <c r="N122" s="178" t="s">
        <v>42</v>
      </c>
      <c r="O122" s="42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24" t="s">
        <v>142</v>
      </c>
      <c r="AT122" s="24" t="s">
        <v>137</v>
      </c>
      <c r="AU122" s="24" t="s">
        <v>143</v>
      </c>
      <c r="AY122" s="24" t="s">
        <v>135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24" t="s">
        <v>143</v>
      </c>
      <c r="BK122" s="181">
        <f>ROUND(I122*H122,2)</f>
        <v>0</v>
      </c>
      <c r="BL122" s="24" t="s">
        <v>142</v>
      </c>
      <c r="BM122" s="24" t="s">
        <v>180</v>
      </c>
    </row>
    <row r="123" spans="2:65" s="11" customFormat="1" ht="13.5" x14ac:dyDescent="0.3">
      <c r="B123" s="182"/>
      <c r="D123" s="183" t="s">
        <v>145</v>
      </c>
      <c r="E123" s="184" t="s">
        <v>5</v>
      </c>
      <c r="F123" s="185" t="s">
        <v>181</v>
      </c>
      <c r="H123" s="184" t="s">
        <v>5</v>
      </c>
      <c r="I123" s="186"/>
      <c r="L123" s="182"/>
      <c r="M123" s="187"/>
      <c r="N123" s="188"/>
      <c r="O123" s="188"/>
      <c r="P123" s="188"/>
      <c r="Q123" s="188"/>
      <c r="R123" s="188"/>
      <c r="S123" s="188"/>
      <c r="T123" s="189"/>
      <c r="AT123" s="184" t="s">
        <v>145</v>
      </c>
      <c r="AU123" s="184" t="s">
        <v>143</v>
      </c>
      <c r="AV123" s="11" t="s">
        <v>78</v>
      </c>
      <c r="AW123" s="11" t="s">
        <v>34</v>
      </c>
      <c r="AX123" s="11" t="s">
        <v>70</v>
      </c>
      <c r="AY123" s="184" t="s">
        <v>135</v>
      </c>
    </row>
    <row r="124" spans="2:65" s="12" customFormat="1" ht="13.5" x14ac:dyDescent="0.3">
      <c r="B124" s="190"/>
      <c r="D124" s="183" t="s">
        <v>145</v>
      </c>
      <c r="E124" s="191" t="s">
        <v>5</v>
      </c>
      <c r="F124" s="192" t="s">
        <v>182</v>
      </c>
      <c r="H124" s="193">
        <v>18.5</v>
      </c>
      <c r="I124" s="194"/>
      <c r="L124" s="190"/>
      <c r="M124" s="195"/>
      <c r="N124" s="196"/>
      <c r="O124" s="196"/>
      <c r="P124" s="196"/>
      <c r="Q124" s="196"/>
      <c r="R124" s="196"/>
      <c r="S124" s="196"/>
      <c r="T124" s="197"/>
      <c r="AT124" s="191" t="s">
        <v>145</v>
      </c>
      <c r="AU124" s="191" t="s">
        <v>143</v>
      </c>
      <c r="AV124" s="12" t="s">
        <v>143</v>
      </c>
      <c r="AW124" s="12" t="s">
        <v>34</v>
      </c>
      <c r="AX124" s="12" t="s">
        <v>70</v>
      </c>
      <c r="AY124" s="191" t="s">
        <v>135</v>
      </c>
    </row>
    <row r="125" spans="2:65" s="12" customFormat="1" ht="13.5" x14ac:dyDescent="0.3">
      <c r="B125" s="190"/>
      <c r="D125" s="183" t="s">
        <v>145</v>
      </c>
      <c r="E125" s="191" t="s">
        <v>5</v>
      </c>
      <c r="F125" s="192" t="s">
        <v>183</v>
      </c>
      <c r="H125" s="193">
        <v>6.9960000000000004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1" t="s">
        <v>145</v>
      </c>
      <c r="AU125" s="191" t="s">
        <v>143</v>
      </c>
      <c r="AV125" s="12" t="s">
        <v>143</v>
      </c>
      <c r="AW125" s="12" t="s">
        <v>34</v>
      </c>
      <c r="AX125" s="12" t="s">
        <v>70</v>
      </c>
      <c r="AY125" s="191" t="s">
        <v>135</v>
      </c>
    </row>
    <row r="126" spans="2:65" s="12" customFormat="1" ht="13.5" x14ac:dyDescent="0.3">
      <c r="B126" s="190"/>
      <c r="D126" s="183" t="s">
        <v>145</v>
      </c>
      <c r="E126" s="191" t="s">
        <v>5</v>
      </c>
      <c r="F126" s="192" t="s">
        <v>184</v>
      </c>
      <c r="H126" s="193">
        <v>6.5279999999999996</v>
      </c>
      <c r="I126" s="194"/>
      <c r="L126" s="190"/>
      <c r="M126" s="195"/>
      <c r="N126" s="196"/>
      <c r="O126" s="196"/>
      <c r="P126" s="196"/>
      <c r="Q126" s="196"/>
      <c r="R126" s="196"/>
      <c r="S126" s="196"/>
      <c r="T126" s="197"/>
      <c r="AT126" s="191" t="s">
        <v>145</v>
      </c>
      <c r="AU126" s="191" t="s">
        <v>143</v>
      </c>
      <c r="AV126" s="12" t="s">
        <v>143</v>
      </c>
      <c r="AW126" s="12" t="s">
        <v>34</v>
      </c>
      <c r="AX126" s="12" t="s">
        <v>70</v>
      </c>
      <c r="AY126" s="191" t="s">
        <v>135</v>
      </c>
    </row>
    <row r="127" spans="2:65" s="12" customFormat="1" ht="13.5" x14ac:dyDescent="0.3">
      <c r="B127" s="190"/>
      <c r="D127" s="183" t="s">
        <v>145</v>
      </c>
      <c r="E127" s="191" t="s">
        <v>5</v>
      </c>
      <c r="F127" s="192" t="s">
        <v>185</v>
      </c>
      <c r="H127" s="193">
        <v>7.02</v>
      </c>
      <c r="I127" s="194"/>
      <c r="L127" s="190"/>
      <c r="M127" s="195"/>
      <c r="N127" s="196"/>
      <c r="O127" s="196"/>
      <c r="P127" s="196"/>
      <c r="Q127" s="196"/>
      <c r="R127" s="196"/>
      <c r="S127" s="196"/>
      <c r="T127" s="197"/>
      <c r="AT127" s="191" t="s">
        <v>145</v>
      </c>
      <c r="AU127" s="191" t="s">
        <v>143</v>
      </c>
      <c r="AV127" s="12" t="s">
        <v>143</v>
      </c>
      <c r="AW127" s="12" t="s">
        <v>34</v>
      </c>
      <c r="AX127" s="12" t="s">
        <v>70</v>
      </c>
      <c r="AY127" s="191" t="s">
        <v>135</v>
      </c>
    </row>
    <row r="128" spans="2:65" s="13" customFormat="1" ht="13.5" x14ac:dyDescent="0.3">
      <c r="B128" s="198"/>
      <c r="D128" s="183" t="s">
        <v>145</v>
      </c>
      <c r="E128" s="199" t="s">
        <v>5</v>
      </c>
      <c r="F128" s="200" t="s">
        <v>149</v>
      </c>
      <c r="H128" s="201">
        <v>39.043999999999997</v>
      </c>
      <c r="I128" s="202"/>
      <c r="L128" s="198"/>
      <c r="M128" s="203"/>
      <c r="N128" s="204"/>
      <c r="O128" s="204"/>
      <c r="P128" s="204"/>
      <c r="Q128" s="204"/>
      <c r="R128" s="204"/>
      <c r="S128" s="204"/>
      <c r="T128" s="205"/>
      <c r="AT128" s="199" t="s">
        <v>145</v>
      </c>
      <c r="AU128" s="199" t="s">
        <v>143</v>
      </c>
      <c r="AV128" s="13" t="s">
        <v>142</v>
      </c>
      <c r="AW128" s="13" t="s">
        <v>34</v>
      </c>
      <c r="AX128" s="13" t="s">
        <v>78</v>
      </c>
      <c r="AY128" s="199" t="s">
        <v>135</v>
      </c>
    </row>
    <row r="129" spans="2:65" s="1" customFormat="1" ht="25.5" customHeight="1" x14ac:dyDescent="0.3">
      <c r="B129" s="169"/>
      <c r="C129" s="170" t="s">
        <v>186</v>
      </c>
      <c r="D129" s="170" t="s">
        <v>137</v>
      </c>
      <c r="E129" s="171" t="s">
        <v>187</v>
      </c>
      <c r="F129" s="172" t="s">
        <v>188</v>
      </c>
      <c r="G129" s="173" t="s">
        <v>166</v>
      </c>
      <c r="H129" s="174">
        <v>11.712999999999999</v>
      </c>
      <c r="I129" s="175"/>
      <c r="J129" s="176">
        <f>ROUND(I129*H129,2)</f>
        <v>0</v>
      </c>
      <c r="K129" s="172" t="s">
        <v>141</v>
      </c>
      <c r="L129" s="41"/>
      <c r="M129" s="177" t="s">
        <v>5</v>
      </c>
      <c r="N129" s="178" t="s">
        <v>42</v>
      </c>
      <c r="O129" s="42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24" t="s">
        <v>142</v>
      </c>
      <c r="AT129" s="24" t="s">
        <v>137</v>
      </c>
      <c r="AU129" s="24" t="s">
        <v>143</v>
      </c>
      <c r="AY129" s="24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4" t="s">
        <v>143</v>
      </c>
      <c r="BK129" s="181">
        <f>ROUND(I129*H129,2)</f>
        <v>0</v>
      </c>
      <c r="BL129" s="24" t="s">
        <v>142</v>
      </c>
      <c r="BM129" s="24" t="s">
        <v>189</v>
      </c>
    </row>
    <row r="130" spans="2:65" s="12" customFormat="1" ht="13.5" x14ac:dyDescent="0.3">
      <c r="B130" s="190"/>
      <c r="D130" s="183" t="s">
        <v>145</v>
      </c>
      <c r="E130" s="191" t="s">
        <v>5</v>
      </c>
      <c r="F130" s="192" t="s">
        <v>190</v>
      </c>
      <c r="H130" s="193">
        <v>11.712999999999999</v>
      </c>
      <c r="I130" s="194"/>
      <c r="L130" s="190"/>
      <c r="M130" s="195"/>
      <c r="N130" s="196"/>
      <c r="O130" s="196"/>
      <c r="P130" s="196"/>
      <c r="Q130" s="196"/>
      <c r="R130" s="196"/>
      <c r="S130" s="196"/>
      <c r="T130" s="197"/>
      <c r="AT130" s="191" t="s">
        <v>145</v>
      </c>
      <c r="AU130" s="191" t="s">
        <v>143</v>
      </c>
      <c r="AV130" s="12" t="s">
        <v>143</v>
      </c>
      <c r="AW130" s="12" t="s">
        <v>34</v>
      </c>
      <c r="AX130" s="12" t="s">
        <v>78</v>
      </c>
      <c r="AY130" s="191" t="s">
        <v>135</v>
      </c>
    </row>
    <row r="131" spans="2:65" s="1" customFormat="1" ht="25.5" customHeight="1" x14ac:dyDescent="0.3">
      <c r="B131" s="169"/>
      <c r="C131" s="170" t="s">
        <v>191</v>
      </c>
      <c r="D131" s="170" t="s">
        <v>137</v>
      </c>
      <c r="E131" s="171" t="s">
        <v>192</v>
      </c>
      <c r="F131" s="172" t="s">
        <v>193</v>
      </c>
      <c r="G131" s="173" t="s">
        <v>166</v>
      </c>
      <c r="H131" s="174">
        <v>0.108</v>
      </c>
      <c r="I131" s="175"/>
      <c r="J131" s="176">
        <f>ROUND(I131*H131,2)</f>
        <v>0</v>
      </c>
      <c r="K131" s="172" t="s">
        <v>141</v>
      </c>
      <c r="L131" s="41"/>
      <c r="M131" s="177" t="s">
        <v>5</v>
      </c>
      <c r="N131" s="178" t="s">
        <v>42</v>
      </c>
      <c r="O131" s="42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4" t="s">
        <v>142</v>
      </c>
      <c r="AT131" s="24" t="s">
        <v>137</v>
      </c>
      <c r="AU131" s="24" t="s">
        <v>143</v>
      </c>
      <c r="AY131" s="24" t="s">
        <v>135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4" t="s">
        <v>143</v>
      </c>
      <c r="BK131" s="181">
        <f>ROUND(I131*H131,2)</f>
        <v>0</v>
      </c>
      <c r="BL131" s="24" t="s">
        <v>142</v>
      </c>
      <c r="BM131" s="24" t="s">
        <v>194</v>
      </c>
    </row>
    <row r="132" spans="2:65" s="12" customFormat="1" ht="13.5" x14ac:dyDescent="0.3">
      <c r="B132" s="190"/>
      <c r="D132" s="183" t="s">
        <v>145</v>
      </c>
      <c r="E132" s="191" t="s">
        <v>5</v>
      </c>
      <c r="F132" s="192" t="s">
        <v>195</v>
      </c>
      <c r="H132" s="193">
        <v>0.108</v>
      </c>
      <c r="I132" s="194"/>
      <c r="L132" s="190"/>
      <c r="M132" s="195"/>
      <c r="N132" s="196"/>
      <c r="O132" s="196"/>
      <c r="P132" s="196"/>
      <c r="Q132" s="196"/>
      <c r="R132" s="196"/>
      <c r="S132" s="196"/>
      <c r="T132" s="197"/>
      <c r="AT132" s="191" t="s">
        <v>145</v>
      </c>
      <c r="AU132" s="191" t="s">
        <v>143</v>
      </c>
      <c r="AV132" s="12" t="s">
        <v>143</v>
      </c>
      <c r="AW132" s="12" t="s">
        <v>34</v>
      </c>
      <c r="AX132" s="12" t="s">
        <v>78</v>
      </c>
      <c r="AY132" s="191" t="s">
        <v>135</v>
      </c>
    </row>
    <row r="133" spans="2:65" s="1" customFormat="1" ht="16.5" customHeight="1" x14ac:dyDescent="0.3">
      <c r="B133" s="169"/>
      <c r="C133" s="170" t="s">
        <v>196</v>
      </c>
      <c r="D133" s="170" t="s">
        <v>137</v>
      </c>
      <c r="E133" s="171" t="s">
        <v>197</v>
      </c>
      <c r="F133" s="172" t="s">
        <v>198</v>
      </c>
      <c r="G133" s="173" t="s">
        <v>140</v>
      </c>
      <c r="H133" s="174">
        <v>48.805</v>
      </c>
      <c r="I133" s="175"/>
      <c r="J133" s="176">
        <f>ROUND(I133*H133,2)</f>
        <v>0</v>
      </c>
      <c r="K133" s="172" t="s">
        <v>141</v>
      </c>
      <c r="L133" s="41"/>
      <c r="M133" s="177" t="s">
        <v>5</v>
      </c>
      <c r="N133" s="178" t="s">
        <v>42</v>
      </c>
      <c r="O133" s="42"/>
      <c r="P133" s="179">
        <f>O133*H133</f>
        <v>0</v>
      </c>
      <c r="Q133" s="179">
        <v>6.9999999999999999E-4</v>
      </c>
      <c r="R133" s="179">
        <f>Q133*H133</f>
        <v>3.4163499999999999E-2</v>
      </c>
      <c r="S133" s="179">
        <v>0</v>
      </c>
      <c r="T133" s="180">
        <f>S133*H133</f>
        <v>0</v>
      </c>
      <c r="AR133" s="24" t="s">
        <v>142</v>
      </c>
      <c r="AT133" s="24" t="s">
        <v>137</v>
      </c>
      <c r="AU133" s="24" t="s">
        <v>143</v>
      </c>
      <c r="AY133" s="24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4" t="s">
        <v>143</v>
      </c>
      <c r="BK133" s="181">
        <f>ROUND(I133*H133,2)</f>
        <v>0</v>
      </c>
      <c r="BL133" s="24" t="s">
        <v>142</v>
      </c>
      <c r="BM133" s="24" t="s">
        <v>199</v>
      </c>
    </row>
    <row r="134" spans="2:65" s="11" customFormat="1" ht="13.5" x14ac:dyDescent="0.3">
      <c r="B134" s="182"/>
      <c r="D134" s="183" t="s">
        <v>145</v>
      </c>
      <c r="E134" s="184" t="s">
        <v>5</v>
      </c>
      <c r="F134" s="185" t="s">
        <v>181</v>
      </c>
      <c r="H134" s="184" t="s">
        <v>5</v>
      </c>
      <c r="I134" s="186"/>
      <c r="L134" s="182"/>
      <c r="M134" s="187"/>
      <c r="N134" s="188"/>
      <c r="O134" s="188"/>
      <c r="P134" s="188"/>
      <c r="Q134" s="188"/>
      <c r="R134" s="188"/>
      <c r="S134" s="188"/>
      <c r="T134" s="189"/>
      <c r="AT134" s="184" t="s">
        <v>145</v>
      </c>
      <c r="AU134" s="184" t="s">
        <v>143</v>
      </c>
      <c r="AV134" s="11" t="s">
        <v>78</v>
      </c>
      <c r="AW134" s="11" t="s">
        <v>34</v>
      </c>
      <c r="AX134" s="11" t="s">
        <v>70</v>
      </c>
      <c r="AY134" s="184" t="s">
        <v>135</v>
      </c>
    </row>
    <row r="135" spans="2:65" s="12" customFormat="1" ht="13.5" x14ac:dyDescent="0.3">
      <c r="B135" s="190"/>
      <c r="D135" s="183" t="s">
        <v>145</v>
      </c>
      <c r="E135" s="191" t="s">
        <v>5</v>
      </c>
      <c r="F135" s="192" t="s">
        <v>200</v>
      </c>
      <c r="H135" s="193">
        <v>23.125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1" t="s">
        <v>145</v>
      </c>
      <c r="AU135" s="191" t="s">
        <v>143</v>
      </c>
      <c r="AV135" s="12" t="s">
        <v>143</v>
      </c>
      <c r="AW135" s="12" t="s">
        <v>34</v>
      </c>
      <c r="AX135" s="12" t="s">
        <v>70</v>
      </c>
      <c r="AY135" s="191" t="s">
        <v>135</v>
      </c>
    </row>
    <row r="136" spans="2:65" s="12" customFormat="1" ht="13.5" x14ac:dyDescent="0.3">
      <c r="B136" s="190"/>
      <c r="D136" s="183" t="s">
        <v>145</v>
      </c>
      <c r="E136" s="191" t="s">
        <v>5</v>
      </c>
      <c r="F136" s="192" t="s">
        <v>201</v>
      </c>
      <c r="H136" s="193">
        <v>8.7449999999999992</v>
      </c>
      <c r="I136" s="194"/>
      <c r="L136" s="190"/>
      <c r="M136" s="195"/>
      <c r="N136" s="196"/>
      <c r="O136" s="196"/>
      <c r="P136" s="196"/>
      <c r="Q136" s="196"/>
      <c r="R136" s="196"/>
      <c r="S136" s="196"/>
      <c r="T136" s="197"/>
      <c r="AT136" s="191" t="s">
        <v>145</v>
      </c>
      <c r="AU136" s="191" t="s">
        <v>143</v>
      </c>
      <c r="AV136" s="12" t="s">
        <v>143</v>
      </c>
      <c r="AW136" s="12" t="s">
        <v>34</v>
      </c>
      <c r="AX136" s="12" t="s">
        <v>70</v>
      </c>
      <c r="AY136" s="191" t="s">
        <v>135</v>
      </c>
    </row>
    <row r="137" spans="2:65" s="12" customFormat="1" ht="13.5" x14ac:dyDescent="0.3">
      <c r="B137" s="190"/>
      <c r="D137" s="183" t="s">
        <v>145</v>
      </c>
      <c r="E137" s="191" t="s">
        <v>5</v>
      </c>
      <c r="F137" s="192" t="s">
        <v>202</v>
      </c>
      <c r="H137" s="193">
        <v>8.16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145</v>
      </c>
      <c r="AU137" s="191" t="s">
        <v>143</v>
      </c>
      <c r="AV137" s="12" t="s">
        <v>143</v>
      </c>
      <c r="AW137" s="12" t="s">
        <v>34</v>
      </c>
      <c r="AX137" s="12" t="s">
        <v>70</v>
      </c>
      <c r="AY137" s="191" t="s">
        <v>135</v>
      </c>
    </row>
    <row r="138" spans="2:65" s="12" customFormat="1" ht="13.5" x14ac:dyDescent="0.3">
      <c r="B138" s="190"/>
      <c r="D138" s="183" t="s">
        <v>145</v>
      </c>
      <c r="E138" s="191" t="s">
        <v>5</v>
      </c>
      <c r="F138" s="192" t="s">
        <v>203</v>
      </c>
      <c r="H138" s="193">
        <v>8.7750000000000004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1" t="s">
        <v>145</v>
      </c>
      <c r="AU138" s="191" t="s">
        <v>143</v>
      </c>
      <c r="AV138" s="12" t="s">
        <v>143</v>
      </c>
      <c r="AW138" s="12" t="s">
        <v>34</v>
      </c>
      <c r="AX138" s="12" t="s">
        <v>70</v>
      </c>
      <c r="AY138" s="191" t="s">
        <v>135</v>
      </c>
    </row>
    <row r="139" spans="2:65" s="13" customFormat="1" ht="13.5" x14ac:dyDescent="0.3">
      <c r="B139" s="198"/>
      <c r="D139" s="183" t="s">
        <v>145</v>
      </c>
      <c r="E139" s="199" t="s">
        <v>5</v>
      </c>
      <c r="F139" s="200" t="s">
        <v>149</v>
      </c>
      <c r="H139" s="201">
        <v>48.805</v>
      </c>
      <c r="I139" s="202"/>
      <c r="L139" s="198"/>
      <c r="M139" s="203"/>
      <c r="N139" s="204"/>
      <c r="O139" s="204"/>
      <c r="P139" s="204"/>
      <c r="Q139" s="204"/>
      <c r="R139" s="204"/>
      <c r="S139" s="204"/>
      <c r="T139" s="205"/>
      <c r="AT139" s="199" t="s">
        <v>145</v>
      </c>
      <c r="AU139" s="199" t="s">
        <v>143</v>
      </c>
      <c r="AV139" s="13" t="s">
        <v>142</v>
      </c>
      <c r="AW139" s="13" t="s">
        <v>34</v>
      </c>
      <c r="AX139" s="13" t="s">
        <v>78</v>
      </c>
      <c r="AY139" s="199" t="s">
        <v>135</v>
      </c>
    </row>
    <row r="140" spans="2:65" s="1" customFormat="1" ht="16.5" customHeight="1" x14ac:dyDescent="0.3">
      <c r="B140" s="169"/>
      <c r="C140" s="170" t="s">
        <v>204</v>
      </c>
      <c r="D140" s="170" t="s">
        <v>137</v>
      </c>
      <c r="E140" s="171" t="s">
        <v>205</v>
      </c>
      <c r="F140" s="172" t="s">
        <v>206</v>
      </c>
      <c r="G140" s="173" t="s">
        <v>140</v>
      </c>
      <c r="H140" s="174">
        <v>48.805</v>
      </c>
      <c r="I140" s="175"/>
      <c r="J140" s="176">
        <f>ROUND(I140*H140,2)</f>
        <v>0</v>
      </c>
      <c r="K140" s="172" t="s">
        <v>141</v>
      </c>
      <c r="L140" s="41"/>
      <c r="M140" s="177" t="s">
        <v>5</v>
      </c>
      <c r="N140" s="178" t="s">
        <v>42</v>
      </c>
      <c r="O140" s="42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24" t="s">
        <v>142</v>
      </c>
      <c r="AT140" s="24" t="s">
        <v>137</v>
      </c>
      <c r="AU140" s="24" t="s">
        <v>143</v>
      </c>
      <c r="AY140" s="24" t="s">
        <v>135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4" t="s">
        <v>143</v>
      </c>
      <c r="BK140" s="181">
        <f>ROUND(I140*H140,2)</f>
        <v>0</v>
      </c>
      <c r="BL140" s="24" t="s">
        <v>142</v>
      </c>
      <c r="BM140" s="24" t="s">
        <v>207</v>
      </c>
    </row>
    <row r="141" spans="2:65" s="1" customFormat="1" ht="16.5" customHeight="1" x14ac:dyDescent="0.3">
      <c r="B141" s="169"/>
      <c r="C141" s="170" t="s">
        <v>208</v>
      </c>
      <c r="D141" s="170" t="s">
        <v>137</v>
      </c>
      <c r="E141" s="171" t="s">
        <v>209</v>
      </c>
      <c r="F141" s="172" t="s">
        <v>210</v>
      </c>
      <c r="G141" s="173" t="s">
        <v>166</v>
      </c>
      <c r="H141" s="174">
        <v>6.0049999999999999</v>
      </c>
      <c r="I141" s="175"/>
      <c r="J141" s="176">
        <f>ROUND(I141*H141,2)</f>
        <v>0</v>
      </c>
      <c r="K141" s="172" t="s">
        <v>141</v>
      </c>
      <c r="L141" s="41"/>
      <c r="M141" s="177" t="s">
        <v>5</v>
      </c>
      <c r="N141" s="178" t="s">
        <v>42</v>
      </c>
      <c r="O141" s="42"/>
      <c r="P141" s="179">
        <f>O141*H141</f>
        <v>0</v>
      </c>
      <c r="Q141" s="179">
        <v>4.6000000000000001E-4</v>
      </c>
      <c r="R141" s="179">
        <f>Q141*H141</f>
        <v>2.7623000000000001E-3</v>
      </c>
      <c r="S141" s="179">
        <v>0</v>
      </c>
      <c r="T141" s="180">
        <f>S141*H141</f>
        <v>0</v>
      </c>
      <c r="AR141" s="24" t="s">
        <v>142</v>
      </c>
      <c r="AT141" s="24" t="s">
        <v>137</v>
      </c>
      <c r="AU141" s="24" t="s">
        <v>143</v>
      </c>
      <c r="AY141" s="24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4" t="s">
        <v>143</v>
      </c>
      <c r="BK141" s="181">
        <f>ROUND(I141*H141,2)</f>
        <v>0</v>
      </c>
      <c r="BL141" s="24" t="s">
        <v>142</v>
      </c>
      <c r="BM141" s="24" t="s">
        <v>211</v>
      </c>
    </row>
    <row r="142" spans="2:65" s="11" customFormat="1" ht="13.5" x14ac:dyDescent="0.3">
      <c r="B142" s="182"/>
      <c r="D142" s="183" t="s">
        <v>145</v>
      </c>
      <c r="E142" s="184" t="s">
        <v>5</v>
      </c>
      <c r="F142" s="185" t="s">
        <v>181</v>
      </c>
      <c r="H142" s="184" t="s">
        <v>5</v>
      </c>
      <c r="I142" s="186"/>
      <c r="L142" s="182"/>
      <c r="M142" s="187"/>
      <c r="N142" s="188"/>
      <c r="O142" s="188"/>
      <c r="P142" s="188"/>
      <c r="Q142" s="188"/>
      <c r="R142" s="188"/>
      <c r="S142" s="188"/>
      <c r="T142" s="189"/>
      <c r="AT142" s="184" t="s">
        <v>145</v>
      </c>
      <c r="AU142" s="184" t="s">
        <v>143</v>
      </c>
      <c r="AV142" s="11" t="s">
        <v>78</v>
      </c>
      <c r="AW142" s="11" t="s">
        <v>34</v>
      </c>
      <c r="AX142" s="11" t="s">
        <v>70</v>
      </c>
      <c r="AY142" s="184" t="s">
        <v>135</v>
      </c>
    </row>
    <row r="143" spans="2:65" s="12" customFormat="1" ht="13.5" x14ac:dyDescent="0.3">
      <c r="B143" s="190"/>
      <c r="D143" s="183" t="s">
        <v>145</v>
      </c>
      <c r="E143" s="191" t="s">
        <v>5</v>
      </c>
      <c r="F143" s="192" t="s">
        <v>212</v>
      </c>
      <c r="H143" s="193">
        <v>3.4689999999999999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145</v>
      </c>
      <c r="AU143" s="191" t="s">
        <v>143</v>
      </c>
      <c r="AV143" s="12" t="s">
        <v>143</v>
      </c>
      <c r="AW143" s="12" t="s">
        <v>34</v>
      </c>
      <c r="AX143" s="12" t="s">
        <v>70</v>
      </c>
      <c r="AY143" s="191" t="s">
        <v>135</v>
      </c>
    </row>
    <row r="144" spans="2:65" s="12" customFormat="1" ht="13.5" x14ac:dyDescent="0.3">
      <c r="B144" s="190"/>
      <c r="D144" s="183" t="s">
        <v>145</v>
      </c>
      <c r="E144" s="191" t="s">
        <v>5</v>
      </c>
      <c r="F144" s="192" t="s">
        <v>213</v>
      </c>
      <c r="H144" s="193">
        <v>1.3120000000000001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145</v>
      </c>
      <c r="AU144" s="191" t="s">
        <v>143</v>
      </c>
      <c r="AV144" s="12" t="s">
        <v>143</v>
      </c>
      <c r="AW144" s="12" t="s">
        <v>34</v>
      </c>
      <c r="AX144" s="12" t="s">
        <v>70</v>
      </c>
      <c r="AY144" s="191" t="s">
        <v>135</v>
      </c>
    </row>
    <row r="145" spans="2:65" s="12" customFormat="1" ht="13.5" x14ac:dyDescent="0.3">
      <c r="B145" s="190"/>
      <c r="D145" s="183" t="s">
        <v>145</v>
      </c>
      <c r="E145" s="191" t="s">
        <v>5</v>
      </c>
      <c r="F145" s="192" t="s">
        <v>214</v>
      </c>
      <c r="H145" s="193">
        <v>1.224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145</v>
      </c>
      <c r="AU145" s="191" t="s">
        <v>143</v>
      </c>
      <c r="AV145" s="12" t="s">
        <v>143</v>
      </c>
      <c r="AW145" s="12" t="s">
        <v>34</v>
      </c>
      <c r="AX145" s="12" t="s">
        <v>70</v>
      </c>
      <c r="AY145" s="191" t="s">
        <v>135</v>
      </c>
    </row>
    <row r="146" spans="2:65" s="13" customFormat="1" ht="13.5" x14ac:dyDescent="0.3">
      <c r="B146" s="198"/>
      <c r="D146" s="183" t="s">
        <v>145</v>
      </c>
      <c r="E146" s="199" t="s">
        <v>5</v>
      </c>
      <c r="F146" s="200" t="s">
        <v>149</v>
      </c>
      <c r="H146" s="201">
        <v>6.0049999999999999</v>
      </c>
      <c r="I146" s="202"/>
      <c r="L146" s="198"/>
      <c r="M146" s="203"/>
      <c r="N146" s="204"/>
      <c r="O146" s="204"/>
      <c r="P146" s="204"/>
      <c r="Q146" s="204"/>
      <c r="R146" s="204"/>
      <c r="S146" s="204"/>
      <c r="T146" s="205"/>
      <c r="AT146" s="199" t="s">
        <v>145</v>
      </c>
      <c r="AU146" s="199" t="s">
        <v>143</v>
      </c>
      <c r="AV146" s="13" t="s">
        <v>142</v>
      </c>
      <c r="AW146" s="13" t="s">
        <v>34</v>
      </c>
      <c r="AX146" s="13" t="s">
        <v>78</v>
      </c>
      <c r="AY146" s="199" t="s">
        <v>135</v>
      </c>
    </row>
    <row r="147" spans="2:65" s="1" customFormat="1" ht="16.5" customHeight="1" x14ac:dyDescent="0.3">
      <c r="B147" s="169"/>
      <c r="C147" s="170" t="s">
        <v>215</v>
      </c>
      <c r="D147" s="170" t="s">
        <v>137</v>
      </c>
      <c r="E147" s="171" t="s">
        <v>216</v>
      </c>
      <c r="F147" s="172" t="s">
        <v>217</v>
      </c>
      <c r="G147" s="173" t="s">
        <v>166</v>
      </c>
      <c r="H147" s="174">
        <v>6.0049999999999999</v>
      </c>
      <c r="I147" s="175"/>
      <c r="J147" s="176">
        <f>ROUND(I147*H147,2)</f>
        <v>0</v>
      </c>
      <c r="K147" s="172" t="s">
        <v>141</v>
      </c>
      <c r="L147" s="41"/>
      <c r="M147" s="177" t="s">
        <v>5</v>
      </c>
      <c r="N147" s="178" t="s">
        <v>42</v>
      </c>
      <c r="O147" s="42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4" t="s">
        <v>142</v>
      </c>
      <c r="AT147" s="24" t="s">
        <v>137</v>
      </c>
      <c r="AU147" s="24" t="s">
        <v>143</v>
      </c>
      <c r="AY147" s="24" t="s">
        <v>135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4" t="s">
        <v>143</v>
      </c>
      <c r="BK147" s="181">
        <f>ROUND(I147*H147,2)</f>
        <v>0</v>
      </c>
      <c r="BL147" s="24" t="s">
        <v>142</v>
      </c>
      <c r="BM147" s="24" t="s">
        <v>218</v>
      </c>
    </row>
    <row r="148" spans="2:65" s="1" customFormat="1" ht="25.5" customHeight="1" x14ac:dyDescent="0.3">
      <c r="B148" s="169"/>
      <c r="C148" s="170" t="s">
        <v>219</v>
      </c>
      <c r="D148" s="170" t="s">
        <v>137</v>
      </c>
      <c r="E148" s="171" t="s">
        <v>220</v>
      </c>
      <c r="F148" s="172" t="s">
        <v>221</v>
      </c>
      <c r="G148" s="173" t="s">
        <v>166</v>
      </c>
      <c r="H148" s="174">
        <v>9.7840000000000007</v>
      </c>
      <c r="I148" s="175"/>
      <c r="J148" s="176">
        <f>ROUND(I148*H148,2)</f>
        <v>0</v>
      </c>
      <c r="K148" s="172" t="s">
        <v>141</v>
      </c>
      <c r="L148" s="41"/>
      <c r="M148" s="177" t="s">
        <v>5</v>
      </c>
      <c r="N148" s="178" t="s">
        <v>42</v>
      </c>
      <c r="O148" s="42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4" t="s">
        <v>142</v>
      </c>
      <c r="AT148" s="24" t="s">
        <v>137</v>
      </c>
      <c r="AU148" s="24" t="s">
        <v>143</v>
      </c>
      <c r="AY148" s="24" t="s">
        <v>135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4" t="s">
        <v>143</v>
      </c>
      <c r="BK148" s="181">
        <f>ROUND(I148*H148,2)</f>
        <v>0</v>
      </c>
      <c r="BL148" s="24" t="s">
        <v>142</v>
      </c>
      <c r="BM148" s="24" t="s">
        <v>222</v>
      </c>
    </row>
    <row r="149" spans="2:65" s="11" customFormat="1" ht="13.5" x14ac:dyDescent="0.3">
      <c r="B149" s="182"/>
      <c r="D149" s="183" t="s">
        <v>145</v>
      </c>
      <c r="E149" s="184" t="s">
        <v>5</v>
      </c>
      <c r="F149" s="185" t="s">
        <v>223</v>
      </c>
      <c r="H149" s="184" t="s">
        <v>5</v>
      </c>
      <c r="I149" s="186"/>
      <c r="L149" s="182"/>
      <c r="M149" s="187"/>
      <c r="N149" s="188"/>
      <c r="O149" s="188"/>
      <c r="P149" s="188"/>
      <c r="Q149" s="188"/>
      <c r="R149" s="188"/>
      <c r="S149" s="188"/>
      <c r="T149" s="189"/>
      <c r="AT149" s="184" t="s">
        <v>145</v>
      </c>
      <c r="AU149" s="184" t="s">
        <v>143</v>
      </c>
      <c r="AV149" s="11" t="s">
        <v>78</v>
      </c>
      <c r="AW149" s="11" t="s">
        <v>34</v>
      </c>
      <c r="AX149" s="11" t="s">
        <v>70</v>
      </c>
      <c r="AY149" s="184" t="s">
        <v>135</v>
      </c>
    </row>
    <row r="150" spans="2:65" s="11" customFormat="1" ht="13.5" x14ac:dyDescent="0.3">
      <c r="B150" s="182"/>
      <c r="D150" s="183" t="s">
        <v>145</v>
      </c>
      <c r="E150" s="184" t="s">
        <v>5</v>
      </c>
      <c r="F150" s="185" t="s">
        <v>168</v>
      </c>
      <c r="H150" s="184" t="s">
        <v>5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84" t="s">
        <v>145</v>
      </c>
      <c r="AU150" s="184" t="s">
        <v>143</v>
      </c>
      <c r="AV150" s="11" t="s">
        <v>78</v>
      </c>
      <c r="AW150" s="11" t="s">
        <v>34</v>
      </c>
      <c r="AX150" s="11" t="s">
        <v>70</v>
      </c>
      <c r="AY150" s="184" t="s">
        <v>135</v>
      </c>
    </row>
    <row r="151" spans="2:65" s="12" customFormat="1" ht="13.5" x14ac:dyDescent="0.3">
      <c r="B151" s="190"/>
      <c r="D151" s="183" t="s">
        <v>145</v>
      </c>
      <c r="E151" s="191" t="s">
        <v>5</v>
      </c>
      <c r="F151" s="192" t="s">
        <v>224</v>
      </c>
      <c r="H151" s="193">
        <v>0.214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145</v>
      </c>
      <c r="AU151" s="191" t="s">
        <v>143</v>
      </c>
      <c r="AV151" s="12" t="s">
        <v>143</v>
      </c>
      <c r="AW151" s="12" t="s">
        <v>34</v>
      </c>
      <c r="AX151" s="12" t="s">
        <v>70</v>
      </c>
      <c r="AY151" s="191" t="s">
        <v>135</v>
      </c>
    </row>
    <row r="152" spans="2:65" s="12" customFormat="1" ht="13.5" x14ac:dyDescent="0.3">
      <c r="B152" s="190"/>
      <c r="D152" s="183" t="s">
        <v>145</v>
      </c>
      <c r="E152" s="191" t="s">
        <v>5</v>
      </c>
      <c r="F152" s="192" t="s">
        <v>225</v>
      </c>
      <c r="H152" s="193">
        <v>0.21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1" t="s">
        <v>145</v>
      </c>
      <c r="AU152" s="191" t="s">
        <v>143</v>
      </c>
      <c r="AV152" s="12" t="s">
        <v>143</v>
      </c>
      <c r="AW152" s="12" t="s">
        <v>34</v>
      </c>
      <c r="AX152" s="12" t="s">
        <v>70</v>
      </c>
      <c r="AY152" s="191" t="s">
        <v>135</v>
      </c>
    </row>
    <row r="153" spans="2:65" s="12" customFormat="1" ht="13.5" x14ac:dyDescent="0.3">
      <c r="B153" s="190"/>
      <c r="D153" s="183" t="s">
        <v>145</v>
      </c>
      <c r="E153" s="191" t="s">
        <v>5</v>
      </c>
      <c r="F153" s="192" t="s">
        <v>226</v>
      </c>
      <c r="H153" s="193">
        <v>1.931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145</v>
      </c>
      <c r="AU153" s="191" t="s">
        <v>143</v>
      </c>
      <c r="AV153" s="12" t="s">
        <v>143</v>
      </c>
      <c r="AW153" s="12" t="s">
        <v>34</v>
      </c>
      <c r="AX153" s="12" t="s">
        <v>70</v>
      </c>
      <c r="AY153" s="191" t="s">
        <v>135</v>
      </c>
    </row>
    <row r="154" spans="2:65" s="11" customFormat="1" ht="13.5" x14ac:dyDescent="0.3">
      <c r="B154" s="182"/>
      <c r="D154" s="183" t="s">
        <v>145</v>
      </c>
      <c r="E154" s="184" t="s">
        <v>5</v>
      </c>
      <c r="F154" s="185" t="s">
        <v>181</v>
      </c>
      <c r="H154" s="184" t="s">
        <v>5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4" t="s">
        <v>145</v>
      </c>
      <c r="AU154" s="184" t="s">
        <v>143</v>
      </c>
      <c r="AV154" s="11" t="s">
        <v>78</v>
      </c>
      <c r="AW154" s="11" t="s">
        <v>34</v>
      </c>
      <c r="AX154" s="11" t="s">
        <v>70</v>
      </c>
      <c r="AY154" s="184" t="s">
        <v>135</v>
      </c>
    </row>
    <row r="155" spans="2:65" s="12" customFormat="1" ht="13.5" x14ac:dyDescent="0.3">
      <c r="B155" s="190"/>
      <c r="D155" s="183" t="s">
        <v>145</v>
      </c>
      <c r="E155" s="191" t="s">
        <v>5</v>
      </c>
      <c r="F155" s="192" t="s">
        <v>212</v>
      </c>
      <c r="H155" s="193">
        <v>3.4689999999999999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145</v>
      </c>
      <c r="AU155" s="191" t="s">
        <v>143</v>
      </c>
      <c r="AV155" s="12" t="s">
        <v>143</v>
      </c>
      <c r="AW155" s="12" t="s">
        <v>34</v>
      </c>
      <c r="AX155" s="12" t="s">
        <v>70</v>
      </c>
      <c r="AY155" s="191" t="s">
        <v>135</v>
      </c>
    </row>
    <row r="156" spans="2:65" s="12" customFormat="1" ht="13.5" x14ac:dyDescent="0.3">
      <c r="B156" s="190"/>
      <c r="D156" s="183" t="s">
        <v>145</v>
      </c>
      <c r="E156" s="191" t="s">
        <v>5</v>
      </c>
      <c r="F156" s="192" t="s">
        <v>213</v>
      </c>
      <c r="H156" s="193">
        <v>1.3120000000000001</v>
      </c>
      <c r="I156" s="19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145</v>
      </c>
      <c r="AU156" s="191" t="s">
        <v>143</v>
      </c>
      <c r="AV156" s="12" t="s">
        <v>143</v>
      </c>
      <c r="AW156" s="12" t="s">
        <v>34</v>
      </c>
      <c r="AX156" s="12" t="s">
        <v>70</v>
      </c>
      <c r="AY156" s="191" t="s">
        <v>135</v>
      </c>
    </row>
    <row r="157" spans="2:65" s="12" customFormat="1" ht="13.5" x14ac:dyDescent="0.3">
      <c r="B157" s="190"/>
      <c r="D157" s="183" t="s">
        <v>145</v>
      </c>
      <c r="E157" s="191" t="s">
        <v>5</v>
      </c>
      <c r="F157" s="192" t="s">
        <v>214</v>
      </c>
      <c r="H157" s="193">
        <v>1.224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145</v>
      </c>
      <c r="AU157" s="191" t="s">
        <v>143</v>
      </c>
      <c r="AV157" s="12" t="s">
        <v>143</v>
      </c>
      <c r="AW157" s="12" t="s">
        <v>34</v>
      </c>
      <c r="AX157" s="12" t="s">
        <v>70</v>
      </c>
      <c r="AY157" s="191" t="s">
        <v>135</v>
      </c>
    </row>
    <row r="158" spans="2:65" s="12" customFormat="1" ht="13.5" x14ac:dyDescent="0.3">
      <c r="B158" s="190"/>
      <c r="D158" s="183" t="s">
        <v>145</v>
      </c>
      <c r="E158" s="191" t="s">
        <v>5</v>
      </c>
      <c r="F158" s="192" t="s">
        <v>227</v>
      </c>
      <c r="H158" s="193">
        <v>1.3160000000000001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145</v>
      </c>
      <c r="AU158" s="191" t="s">
        <v>143</v>
      </c>
      <c r="AV158" s="12" t="s">
        <v>143</v>
      </c>
      <c r="AW158" s="12" t="s">
        <v>34</v>
      </c>
      <c r="AX158" s="12" t="s">
        <v>70</v>
      </c>
      <c r="AY158" s="191" t="s">
        <v>135</v>
      </c>
    </row>
    <row r="159" spans="2:65" s="12" customFormat="1" ht="13.5" x14ac:dyDescent="0.3">
      <c r="B159" s="190"/>
      <c r="D159" s="183" t="s">
        <v>145</v>
      </c>
      <c r="E159" s="191" t="s">
        <v>5</v>
      </c>
      <c r="F159" s="192" t="s">
        <v>195</v>
      </c>
      <c r="H159" s="193">
        <v>0.108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1" t="s">
        <v>145</v>
      </c>
      <c r="AU159" s="191" t="s">
        <v>143</v>
      </c>
      <c r="AV159" s="12" t="s">
        <v>143</v>
      </c>
      <c r="AW159" s="12" t="s">
        <v>34</v>
      </c>
      <c r="AX159" s="12" t="s">
        <v>70</v>
      </c>
      <c r="AY159" s="191" t="s">
        <v>135</v>
      </c>
    </row>
    <row r="160" spans="2:65" s="13" customFormat="1" ht="13.5" x14ac:dyDescent="0.3">
      <c r="B160" s="198"/>
      <c r="D160" s="183" t="s">
        <v>145</v>
      </c>
      <c r="E160" s="199" t="s">
        <v>5</v>
      </c>
      <c r="F160" s="200" t="s">
        <v>149</v>
      </c>
      <c r="H160" s="201">
        <v>9.7840000000000007</v>
      </c>
      <c r="I160" s="202"/>
      <c r="L160" s="198"/>
      <c r="M160" s="203"/>
      <c r="N160" s="204"/>
      <c r="O160" s="204"/>
      <c r="P160" s="204"/>
      <c r="Q160" s="204"/>
      <c r="R160" s="204"/>
      <c r="S160" s="204"/>
      <c r="T160" s="205"/>
      <c r="AT160" s="199" t="s">
        <v>145</v>
      </c>
      <c r="AU160" s="199" t="s">
        <v>143</v>
      </c>
      <c r="AV160" s="13" t="s">
        <v>142</v>
      </c>
      <c r="AW160" s="13" t="s">
        <v>34</v>
      </c>
      <c r="AX160" s="13" t="s">
        <v>78</v>
      </c>
      <c r="AY160" s="199" t="s">
        <v>135</v>
      </c>
    </row>
    <row r="161" spans="2:65" s="1" customFormat="1" ht="25.5" customHeight="1" x14ac:dyDescent="0.3">
      <c r="B161" s="169"/>
      <c r="C161" s="170" t="s">
        <v>11</v>
      </c>
      <c r="D161" s="170" t="s">
        <v>137</v>
      </c>
      <c r="E161" s="171" t="s">
        <v>228</v>
      </c>
      <c r="F161" s="172" t="s">
        <v>229</v>
      </c>
      <c r="G161" s="173" t="s">
        <v>166</v>
      </c>
      <c r="H161" s="174">
        <v>19.568000000000001</v>
      </c>
      <c r="I161" s="175"/>
      <c r="J161" s="176">
        <f>ROUND(I161*H161,2)</f>
        <v>0</v>
      </c>
      <c r="K161" s="172" t="s">
        <v>141</v>
      </c>
      <c r="L161" s="41"/>
      <c r="M161" s="177" t="s">
        <v>5</v>
      </c>
      <c r="N161" s="178" t="s">
        <v>42</v>
      </c>
      <c r="O161" s="42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4" t="s">
        <v>142</v>
      </c>
      <c r="AT161" s="24" t="s">
        <v>137</v>
      </c>
      <c r="AU161" s="24" t="s">
        <v>143</v>
      </c>
      <c r="AY161" s="24" t="s">
        <v>135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4" t="s">
        <v>143</v>
      </c>
      <c r="BK161" s="181">
        <f>ROUND(I161*H161,2)</f>
        <v>0</v>
      </c>
      <c r="BL161" s="24" t="s">
        <v>142</v>
      </c>
      <c r="BM161" s="24" t="s">
        <v>230</v>
      </c>
    </row>
    <row r="162" spans="2:65" s="12" customFormat="1" ht="13.5" x14ac:dyDescent="0.3">
      <c r="B162" s="190"/>
      <c r="D162" s="183" t="s">
        <v>145</v>
      </c>
      <c r="E162" s="191" t="s">
        <v>5</v>
      </c>
      <c r="F162" s="192" t="s">
        <v>231</v>
      </c>
      <c r="H162" s="193">
        <v>19.568000000000001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145</v>
      </c>
      <c r="AU162" s="191" t="s">
        <v>143</v>
      </c>
      <c r="AV162" s="12" t="s">
        <v>143</v>
      </c>
      <c r="AW162" s="12" t="s">
        <v>34</v>
      </c>
      <c r="AX162" s="12" t="s">
        <v>78</v>
      </c>
      <c r="AY162" s="191" t="s">
        <v>135</v>
      </c>
    </row>
    <row r="163" spans="2:65" s="1" customFormat="1" ht="16.5" customHeight="1" x14ac:dyDescent="0.3">
      <c r="B163" s="169"/>
      <c r="C163" s="170" t="s">
        <v>232</v>
      </c>
      <c r="D163" s="170" t="s">
        <v>137</v>
      </c>
      <c r="E163" s="171" t="s">
        <v>233</v>
      </c>
      <c r="F163" s="172" t="s">
        <v>234</v>
      </c>
      <c r="G163" s="173" t="s">
        <v>166</v>
      </c>
      <c r="H163" s="174">
        <v>9.7840000000000007</v>
      </c>
      <c r="I163" s="175"/>
      <c r="J163" s="176">
        <f>ROUND(I163*H163,2)</f>
        <v>0</v>
      </c>
      <c r="K163" s="172" t="s">
        <v>141</v>
      </c>
      <c r="L163" s="41"/>
      <c r="M163" s="177" t="s">
        <v>5</v>
      </c>
      <c r="N163" s="178" t="s">
        <v>42</v>
      </c>
      <c r="O163" s="42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4" t="s">
        <v>142</v>
      </c>
      <c r="AT163" s="24" t="s">
        <v>137</v>
      </c>
      <c r="AU163" s="24" t="s">
        <v>143</v>
      </c>
      <c r="AY163" s="24" t="s">
        <v>135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4" t="s">
        <v>143</v>
      </c>
      <c r="BK163" s="181">
        <f>ROUND(I163*H163,2)</f>
        <v>0</v>
      </c>
      <c r="BL163" s="24" t="s">
        <v>142</v>
      </c>
      <c r="BM163" s="24" t="s">
        <v>235</v>
      </c>
    </row>
    <row r="164" spans="2:65" s="12" customFormat="1" ht="13.5" x14ac:dyDescent="0.3">
      <c r="B164" s="190"/>
      <c r="D164" s="183" t="s">
        <v>145</v>
      </c>
      <c r="E164" s="191" t="s">
        <v>5</v>
      </c>
      <c r="F164" s="192" t="s">
        <v>236</v>
      </c>
      <c r="H164" s="193">
        <v>9.7840000000000007</v>
      </c>
      <c r="I164" s="194"/>
      <c r="L164" s="190"/>
      <c r="M164" s="195"/>
      <c r="N164" s="196"/>
      <c r="O164" s="196"/>
      <c r="P164" s="196"/>
      <c r="Q164" s="196"/>
      <c r="R164" s="196"/>
      <c r="S164" s="196"/>
      <c r="T164" s="197"/>
      <c r="AT164" s="191" t="s">
        <v>145</v>
      </c>
      <c r="AU164" s="191" t="s">
        <v>143</v>
      </c>
      <c r="AV164" s="12" t="s">
        <v>143</v>
      </c>
      <c r="AW164" s="12" t="s">
        <v>34</v>
      </c>
      <c r="AX164" s="12" t="s">
        <v>78</v>
      </c>
      <c r="AY164" s="191" t="s">
        <v>135</v>
      </c>
    </row>
    <row r="165" spans="2:65" s="1" customFormat="1" ht="16.5" customHeight="1" x14ac:dyDescent="0.3">
      <c r="B165" s="169"/>
      <c r="C165" s="170" t="s">
        <v>237</v>
      </c>
      <c r="D165" s="170" t="s">
        <v>137</v>
      </c>
      <c r="E165" s="171" t="s">
        <v>238</v>
      </c>
      <c r="F165" s="172" t="s">
        <v>239</v>
      </c>
      <c r="G165" s="173" t="s">
        <v>166</v>
      </c>
      <c r="H165" s="174">
        <v>9.7579999999999991</v>
      </c>
      <c r="I165" s="175"/>
      <c r="J165" s="176">
        <f>ROUND(I165*H165,2)</f>
        <v>0</v>
      </c>
      <c r="K165" s="172" t="s">
        <v>141</v>
      </c>
      <c r="L165" s="41"/>
      <c r="M165" s="177" t="s">
        <v>5</v>
      </c>
      <c r="N165" s="178" t="s">
        <v>42</v>
      </c>
      <c r="O165" s="42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4" t="s">
        <v>142</v>
      </c>
      <c r="AT165" s="24" t="s">
        <v>137</v>
      </c>
      <c r="AU165" s="24" t="s">
        <v>143</v>
      </c>
      <c r="AY165" s="24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4" t="s">
        <v>143</v>
      </c>
      <c r="BK165" s="181">
        <f>ROUND(I165*H165,2)</f>
        <v>0</v>
      </c>
      <c r="BL165" s="24" t="s">
        <v>142</v>
      </c>
      <c r="BM165" s="24" t="s">
        <v>240</v>
      </c>
    </row>
    <row r="166" spans="2:65" s="12" customFormat="1" ht="13.5" x14ac:dyDescent="0.3">
      <c r="B166" s="190"/>
      <c r="D166" s="183" t="s">
        <v>145</v>
      </c>
      <c r="E166" s="191" t="s">
        <v>5</v>
      </c>
      <c r="F166" s="192" t="s">
        <v>241</v>
      </c>
      <c r="H166" s="193">
        <v>9.7579999999999991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145</v>
      </c>
      <c r="AU166" s="191" t="s">
        <v>143</v>
      </c>
      <c r="AV166" s="12" t="s">
        <v>143</v>
      </c>
      <c r="AW166" s="12" t="s">
        <v>34</v>
      </c>
      <c r="AX166" s="12" t="s">
        <v>78</v>
      </c>
      <c r="AY166" s="191" t="s">
        <v>135</v>
      </c>
    </row>
    <row r="167" spans="2:65" s="1" customFormat="1" ht="16.5" customHeight="1" x14ac:dyDescent="0.3">
      <c r="B167" s="169"/>
      <c r="C167" s="170" t="s">
        <v>242</v>
      </c>
      <c r="D167" s="170" t="s">
        <v>137</v>
      </c>
      <c r="E167" s="171" t="s">
        <v>243</v>
      </c>
      <c r="F167" s="172" t="s">
        <v>244</v>
      </c>
      <c r="G167" s="173" t="s">
        <v>245</v>
      </c>
      <c r="H167" s="174">
        <v>17.611000000000001</v>
      </c>
      <c r="I167" s="175"/>
      <c r="J167" s="176">
        <f>ROUND(I167*H167,2)</f>
        <v>0</v>
      </c>
      <c r="K167" s="172" t="s">
        <v>141</v>
      </c>
      <c r="L167" s="41"/>
      <c r="M167" s="177" t="s">
        <v>5</v>
      </c>
      <c r="N167" s="178" t="s">
        <v>42</v>
      </c>
      <c r="O167" s="42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4" t="s">
        <v>142</v>
      </c>
      <c r="AT167" s="24" t="s">
        <v>137</v>
      </c>
      <c r="AU167" s="24" t="s">
        <v>143</v>
      </c>
      <c r="AY167" s="24" t="s">
        <v>135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4" t="s">
        <v>143</v>
      </c>
      <c r="BK167" s="181">
        <f>ROUND(I167*H167,2)</f>
        <v>0</v>
      </c>
      <c r="BL167" s="24" t="s">
        <v>142</v>
      </c>
      <c r="BM167" s="24" t="s">
        <v>246</v>
      </c>
    </row>
    <row r="168" spans="2:65" s="12" customFormat="1" ht="13.5" x14ac:dyDescent="0.3">
      <c r="B168" s="190"/>
      <c r="D168" s="183" t="s">
        <v>145</v>
      </c>
      <c r="E168" s="191" t="s">
        <v>5</v>
      </c>
      <c r="F168" s="192" t="s">
        <v>247</v>
      </c>
      <c r="H168" s="193">
        <v>17.611000000000001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145</v>
      </c>
      <c r="AU168" s="191" t="s">
        <v>143</v>
      </c>
      <c r="AV168" s="12" t="s">
        <v>143</v>
      </c>
      <c r="AW168" s="12" t="s">
        <v>34</v>
      </c>
      <c r="AX168" s="12" t="s">
        <v>78</v>
      </c>
      <c r="AY168" s="191" t="s">
        <v>135</v>
      </c>
    </row>
    <row r="169" spans="2:65" s="1" customFormat="1" ht="16.5" customHeight="1" x14ac:dyDescent="0.3">
      <c r="B169" s="169"/>
      <c r="C169" s="170" t="s">
        <v>248</v>
      </c>
      <c r="D169" s="170" t="s">
        <v>137</v>
      </c>
      <c r="E169" s="171" t="s">
        <v>249</v>
      </c>
      <c r="F169" s="172" t="s">
        <v>250</v>
      </c>
      <c r="G169" s="173" t="s">
        <v>166</v>
      </c>
      <c r="H169" s="174">
        <v>39.396999999999998</v>
      </c>
      <c r="I169" s="175"/>
      <c r="J169" s="176">
        <f>ROUND(I169*H169,2)</f>
        <v>0</v>
      </c>
      <c r="K169" s="172" t="s">
        <v>141</v>
      </c>
      <c r="L169" s="41"/>
      <c r="M169" s="177" t="s">
        <v>5</v>
      </c>
      <c r="N169" s="178" t="s">
        <v>42</v>
      </c>
      <c r="O169" s="42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4" t="s">
        <v>142</v>
      </c>
      <c r="AT169" s="24" t="s">
        <v>137</v>
      </c>
      <c r="AU169" s="24" t="s">
        <v>143</v>
      </c>
      <c r="AY169" s="24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4" t="s">
        <v>143</v>
      </c>
      <c r="BK169" s="181">
        <f>ROUND(I169*H169,2)</f>
        <v>0</v>
      </c>
      <c r="BL169" s="24" t="s">
        <v>142</v>
      </c>
      <c r="BM169" s="24" t="s">
        <v>251</v>
      </c>
    </row>
    <row r="170" spans="2:65" s="11" customFormat="1" ht="13.5" x14ac:dyDescent="0.3">
      <c r="B170" s="182"/>
      <c r="D170" s="183" t="s">
        <v>145</v>
      </c>
      <c r="E170" s="184" t="s">
        <v>5</v>
      </c>
      <c r="F170" s="185" t="s">
        <v>252</v>
      </c>
      <c r="H170" s="184" t="s">
        <v>5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84" t="s">
        <v>145</v>
      </c>
      <c r="AU170" s="184" t="s">
        <v>143</v>
      </c>
      <c r="AV170" s="11" t="s">
        <v>78</v>
      </c>
      <c r="AW170" s="11" t="s">
        <v>34</v>
      </c>
      <c r="AX170" s="11" t="s">
        <v>70</v>
      </c>
      <c r="AY170" s="184" t="s">
        <v>135</v>
      </c>
    </row>
    <row r="171" spans="2:65" s="12" customFormat="1" ht="13.5" x14ac:dyDescent="0.3">
      <c r="B171" s="190"/>
      <c r="D171" s="183" t="s">
        <v>145</v>
      </c>
      <c r="E171" s="191" t="s">
        <v>5</v>
      </c>
      <c r="F171" s="192" t="s">
        <v>253</v>
      </c>
      <c r="H171" s="193">
        <v>49.180999999999997</v>
      </c>
      <c r="I171" s="194"/>
      <c r="L171" s="190"/>
      <c r="M171" s="195"/>
      <c r="N171" s="196"/>
      <c r="O171" s="196"/>
      <c r="P171" s="196"/>
      <c r="Q171" s="196"/>
      <c r="R171" s="196"/>
      <c r="S171" s="196"/>
      <c r="T171" s="197"/>
      <c r="AT171" s="191" t="s">
        <v>145</v>
      </c>
      <c r="AU171" s="191" t="s">
        <v>143</v>
      </c>
      <c r="AV171" s="12" t="s">
        <v>143</v>
      </c>
      <c r="AW171" s="12" t="s">
        <v>34</v>
      </c>
      <c r="AX171" s="12" t="s">
        <v>70</v>
      </c>
      <c r="AY171" s="191" t="s">
        <v>135</v>
      </c>
    </row>
    <row r="172" spans="2:65" s="12" customFormat="1" ht="13.5" x14ac:dyDescent="0.3">
      <c r="B172" s="190"/>
      <c r="D172" s="183" t="s">
        <v>145</v>
      </c>
      <c r="E172" s="191" t="s">
        <v>5</v>
      </c>
      <c r="F172" s="192" t="s">
        <v>254</v>
      </c>
      <c r="H172" s="193">
        <v>-9.7840000000000007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145</v>
      </c>
      <c r="AU172" s="191" t="s">
        <v>143</v>
      </c>
      <c r="AV172" s="12" t="s">
        <v>143</v>
      </c>
      <c r="AW172" s="12" t="s">
        <v>34</v>
      </c>
      <c r="AX172" s="12" t="s">
        <v>70</v>
      </c>
      <c r="AY172" s="191" t="s">
        <v>135</v>
      </c>
    </row>
    <row r="173" spans="2:65" s="13" customFormat="1" ht="13.5" x14ac:dyDescent="0.3">
      <c r="B173" s="198"/>
      <c r="D173" s="183" t="s">
        <v>145</v>
      </c>
      <c r="E173" s="199" t="s">
        <v>5</v>
      </c>
      <c r="F173" s="200" t="s">
        <v>149</v>
      </c>
      <c r="H173" s="201">
        <v>39.396999999999998</v>
      </c>
      <c r="I173" s="202"/>
      <c r="L173" s="198"/>
      <c r="M173" s="203"/>
      <c r="N173" s="204"/>
      <c r="O173" s="204"/>
      <c r="P173" s="204"/>
      <c r="Q173" s="204"/>
      <c r="R173" s="204"/>
      <c r="S173" s="204"/>
      <c r="T173" s="205"/>
      <c r="AT173" s="199" t="s">
        <v>145</v>
      </c>
      <c r="AU173" s="199" t="s">
        <v>143</v>
      </c>
      <c r="AV173" s="13" t="s">
        <v>142</v>
      </c>
      <c r="AW173" s="13" t="s">
        <v>34</v>
      </c>
      <c r="AX173" s="13" t="s">
        <v>78</v>
      </c>
      <c r="AY173" s="199" t="s">
        <v>135</v>
      </c>
    </row>
    <row r="174" spans="2:65" s="10" customFormat="1" ht="29.85" customHeight="1" x14ac:dyDescent="0.3">
      <c r="B174" s="156"/>
      <c r="D174" s="157" t="s">
        <v>69</v>
      </c>
      <c r="E174" s="167" t="s">
        <v>143</v>
      </c>
      <c r="F174" s="167" t="s">
        <v>255</v>
      </c>
      <c r="I174" s="159"/>
      <c r="J174" s="168">
        <f>BK174</f>
        <v>0</v>
      </c>
      <c r="L174" s="156"/>
      <c r="M174" s="161"/>
      <c r="N174" s="162"/>
      <c r="O174" s="162"/>
      <c r="P174" s="163">
        <f>SUM(P175:P176)</f>
        <v>0</v>
      </c>
      <c r="Q174" s="162"/>
      <c r="R174" s="163">
        <f>SUM(R175:R176)</f>
        <v>0.2207961</v>
      </c>
      <c r="S174" s="162"/>
      <c r="T174" s="164">
        <f>SUM(T175:T176)</f>
        <v>0</v>
      </c>
      <c r="AR174" s="157" t="s">
        <v>78</v>
      </c>
      <c r="AT174" s="165" t="s">
        <v>69</v>
      </c>
      <c r="AU174" s="165" t="s">
        <v>78</v>
      </c>
      <c r="AY174" s="157" t="s">
        <v>135</v>
      </c>
      <c r="BK174" s="166">
        <f>SUM(BK175:BK176)</f>
        <v>0</v>
      </c>
    </row>
    <row r="175" spans="2:65" s="1" customFormat="1" ht="16.5" customHeight="1" x14ac:dyDescent="0.3">
      <c r="B175" s="169"/>
      <c r="C175" s="170" t="s">
        <v>256</v>
      </c>
      <c r="D175" s="170" t="s">
        <v>137</v>
      </c>
      <c r="E175" s="171" t="s">
        <v>257</v>
      </c>
      <c r="F175" s="172" t="s">
        <v>258</v>
      </c>
      <c r="G175" s="173" t="s">
        <v>166</v>
      </c>
      <c r="H175" s="174">
        <v>0.09</v>
      </c>
      <c r="I175" s="175"/>
      <c r="J175" s="176">
        <f>ROUND(I175*H175,2)</f>
        <v>0</v>
      </c>
      <c r="K175" s="172" t="s">
        <v>141</v>
      </c>
      <c r="L175" s="41"/>
      <c r="M175" s="177" t="s">
        <v>5</v>
      </c>
      <c r="N175" s="178" t="s">
        <v>42</v>
      </c>
      <c r="O175" s="42"/>
      <c r="P175" s="179">
        <f>O175*H175</f>
        <v>0</v>
      </c>
      <c r="Q175" s="179">
        <v>2.45329</v>
      </c>
      <c r="R175" s="179">
        <f>Q175*H175</f>
        <v>0.2207961</v>
      </c>
      <c r="S175" s="179">
        <v>0</v>
      </c>
      <c r="T175" s="180">
        <f>S175*H175</f>
        <v>0</v>
      </c>
      <c r="AR175" s="24" t="s">
        <v>142</v>
      </c>
      <c r="AT175" s="24" t="s">
        <v>137</v>
      </c>
      <c r="AU175" s="24" t="s">
        <v>143</v>
      </c>
      <c r="AY175" s="24" t="s">
        <v>135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4" t="s">
        <v>143</v>
      </c>
      <c r="BK175" s="181">
        <f>ROUND(I175*H175,2)</f>
        <v>0</v>
      </c>
      <c r="BL175" s="24" t="s">
        <v>142</v>
      </c>
      <c r="BM175" s="24" t="s">
        <v>259</v>
      </c>
    </row>
    <row r="176" spans="2:65" s="12" customFormat="1" ht="13.5" x14ac:dyDescent="0.3">
      <c r="B176" s="190"/>
      <c r="D176" s="183" t="s">
        <v>145</v>
      </c>
      <c r="E176" s="191" t="s">
        <v>5</v>
      </c>
      <c r="F176" s="192" t="s">
        <v>260</v>
      </c>
      <c r="H176" s="193">
        <v>0.09</v>
      </c>
      <c r="I176" s="194"/>
      <c r="L176" s="190"/>
      <c r="M176" s="195"/>
      <c r="N176" s="196"/>
      <c r="O176" s="196"/>
      <c r="P176" s="196"/>
      <c r="Q176" s="196"/>
      <c r="R176" s="196"/>
      <c r="S176" s="196"/>
      <c r="T176" s="197"/>
      <c r="AT176" s="191" t="s">
        <v>145</v>
      </c>
      <c r="AU176" s="191" t="s">
        <v>143</v>
      </c>
      <c r="AV176" s="12" t="s">
        <v>143</v>
      </c>
      <c r="AW176" s="12" t="s">
        <v>34</v>
      </c>
      <c r="AX176" s="12" t="s">
        <v>78</v>
      </c>
      <c r="AY176" s="191" t="s">
        <v>135</v>
      </c>
    </row>
    <row r="177" spans="2:65" s="10" customFormat="1" ht="29.85" customHeight="1" x14ac:dyDescent="0.3">
      <c r="B177" s="156"/>
      <c r="D177" s="157" t="s">
        <v>69</v>
      </c>
      <c r="E177" s="167" t="s">
        <v>154</v>
      </c>
      <c r="F177" s="167" t="s">
        <v>261</v>
      </c>
      <c r="I177" s="159"/>
      <c r="J177" s="168">
        <f>BK177</f>
        <v>0</v>
      </c>
      <c r="L177" s="156"/>
      <c r="M177" s="161"/>
      <c r="N177" s="162"/>
      <c r="O177" s="162"/>
      <c r="P177" s="163">
        <f>SUM(P178:P195)</f>
        <v>0</v>
      </c>
      <c r="Q177" s="162"/>
      <c r="R177" s="163">
        <f>SUM(R178:R195)</f>
        <v>4.5542140299999998</v>
      </c>
      <c r="S177" s="162"/>
      <c r="T177" s="164">
        <f>SUM(T178:T195)</f>
        <v>0</v>
      </c>
      <c r="AR177" s="157" t="s">
        <v>78</v>
      </c>
      <c r="AT177" s="165" t="s">
        <v>69</v>
      </c>
      <c r="AU177" s="165" t="s">
        <v>78</v>
      </c>
      <c r="AY177" s="157" t="s">
        <v>135</v>
      </c>
      <c r="BK177" s="166">
        <f>SUM(BK178:BK195)</f>
        <v>0</v>
      </c>
    </row>
    <row r="178" spans="2:65" s="1" customFormat="1" ht="25.5" customHeight="1" x14ac:dyDescent="0.3">
      <c r="B178" s="169"/>
      <c r="C178" s="170" t="s">
        <v>10</v>
      </c>
      <c r="D178" s="170" t="s">
        <v>137</v>
      </c>
      <c r="E178" s="171" t="s">
        <v>262</v>
      </c>
      <c r="F178" s="172" t="s">
        <v>263</v>
      </c>
      <c r="G178" s="173" t="s">
        <v>166</v>
      </c>
      <c r="H178" s="174">
        <v>0.3</v>
      </c>
      <c r="I178" s="175"/>
      <c r="J178" s="176">
        <f>ROUND(I178*H178,2)</f>
        <v>0</v>
      </c>
      <c r="K178" s="172" t="s">
        <v>141</v>
      </c>
      <c r="L178" s="41"/>
      <c r="M178" s="177" t="s">
        <v>5</v>
      </c>
      <c r="N178" s="178" t="s">
        <v>42</v>
      </c>
      <c r="O178" s="42"/>
      <c r="P178" s="179">
        <f>O178*H178</f>
        <v>0</v>
      </c>
      <c r="Q178" s="179">
        <v>1.3271500000000001</v>
      </c>
      <c r="R178" s="179">
        <f>Q178*H178</f>
        <v>0.39814500000000003</v>
      </c>
      <c r="S178" s="179">
        <v>0</v>
      </c>
      <c r="T178" s="180">
        <f>S178*H178</f>
        <v>0</v>
      </c>
      <c r="AR178" s="24" t="s">
        <v>142</v>
      </c>
      <c r="AT178" s="24" t="s">
        <v>137</v>
      </c>
      <c r="AU178" s="24" t="s">
        <v>143</v>
      </c>
      <c r="AY178" s="24" t="s">
        <v>135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4" t="s">
        <v>143</v>
      </c>
      <c r="BK178" s="181">
        <f>ROUND(I178*H178,2)</f>
        <v>0</v>
      </c>
      <c r="BL178" s="24" t="s">
        <v>142</v>
      </c>
      <c r="BM178" s="24" t="s">
        <v>264</v>
      </c>
    </row>
    <row r="179" spans="2:65" s="11" customFormat="1" ht="13.5" x14ac:dyDescent="0.3">
      <c r="B179" s="182"/>
      <c r="D179" s="183" t="s">
        <v>145</v>
      </c>
      <c r="E179" s="184" t="s">
        <v>5</v>
      </c>
      <c r="F179" s="185" t="s">
        <v>265</v>
      </c>
      <c r="H179" s="184" t="s">
        <v>5</v>
      </c>
      <c r="I179" s="186"/>
      <c r="L179" s="182"/>
      <c r="M179" s="187"/>
      <c r="N179" s="188"/>
      <c r="O179" s="188"/>
      <c r="P179" s="188"/>
      <c r="Q179" s="188"/>
      <c r="R179" s="188"/>
      <c r="S179" s="188"/>
      <c r="T179" s="189"/>
      <c r="AT179" s="184" t="s">
        <v>145</v>
      </c>
      <c r="AU179" s="184" t="s">
        <v>143</v>
      </c>
      <c r="AV179" s="11" t="s">
        <v>78</v>
      </c>
      <c r="AW179" s="11" t="s">
        <v>34</v>
      </c>
      <c r="AX179" s="11" t="s">
        <v>70</v>
      </c>
      <c r="AY179" s="184" t="s">
        <v>135</v>
      </c>
    </row>
    <row r="180" spans="2:65" s="12" customFormat="1" ht="13.5" x14ac:dyDescent="0.3">
      <c r="B180" s="190"/>
      <c r="D180" s="183" t="s">
        <v>145</v>
      </c>
      <c r="E180" s="191" t="s">
        <v>5</v>
      </c>
      <c r="F180" s="192" t="s">
        <v>266</v>
      </c>
      <c r="H180" s="193">
        <v>0.3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145</v>
      </c>
      <c r="AU180" s="191" t="s">
        <v>143</v>
      </c>
      <c r="AV180" s="12" t="s">
        <v>143</v>
      </c>
      <c r="AW180" s="12" t="s">
        <v>34</v>
      </c>
      <c r="AX180" s="12" t="s">
        <v>78</v>
      </c>
      <c r="AY180" s="191" t="s">
        <v>135</v>
      </c>
    </row>
    <row r="181" spans="2:65" s="1" customFormat="1" ht="25.5" customHeight="1" x14ac:dyDescent="0.3">
      <c r="B181" s="169"/>
      <c r="C181" s="170" t="s">
        <v>267</v>
      </c>
      <c r="D181" s="170" t="s">
        <v>137</v>
      </c>
      <c r="E181" s="171" t="s">
        <v>268</v>
      </c>
      <c r="F181" s="172" t="s">
        <v>269</v>
      </c>
      <c r="G181" s="173" t="s">
        <v>166</v>
      </c>
      <c r="H181" s="174">
        <v>1.181</v>
      </c>
      <c r="I181" s="175"/>
      <c r="J181" s="176">
        <f>ROUND(I181*H181,2)</f>
        <v>0</v>
      </c>
      <c r="K181" s="172" t="s">
        <v>141</v>
      </c>
      <c r="L181" s="41"/>
      <c r="M181" s="177" t="s">
        <v>5</v>
      </c>
      <c r="N181" s="178" t="s">
        <v>42</v>
      </c>
      <c r="O181" s="42"/>
      <c r="P181" s="179">
        <f>O181*H181</f>
        <v>0</v>
      </c>
      <c r="Q181" s="179">
        <v>1.3271500000000001</v>
      </c>
      <c r="R181" s="179">
        <f>Q181*H181</f>
        <v>1.5673641500000002</v>
      </c>
      <c r="S181" s="179">
        <v>0</v>
      </c>
      <c r="T181" s="180">
        <f>S181*H181</f>
        <v>0</v>
      </c>
      <c r="AR181" s="24" t="s">
        <v>142</v>
      </c>
      <c r="AT181" s="24" t="s">
        <v>137</v>
      </c>
      <c r="AU181" s="24" t="s">
        <v>143</v>
      </c>
      <c r="AY181" s="24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4" t="s">
        <v>143</v>
      </c>
      <c r="BK181" s="181">
        <f>ROUND(I181*H181,2)</f>
        <v>0</v>
      </c>
      <c r="BL181" s="24" t="s">
        <v>142</v>
      </c>
      <c r="BM181" s="24" t="s">
        <v>270</v>
      </c>
    </row>
    <row r="182" spans="2:65" s="12" customFormat="1" ht="13.5" x14ac:dyDescent="0.3">
      <c r="B182" s="190"/>
      <c r="D182" s="183" t="s">
        <v>145</v>
      </c>
      <c r="E182" s="191" t="s">
        <v>5</v>
      </c>
      <c r="F182" s="192" t="s">
        <v>271</v>
      </c>
      <c r="H182" s="193">
        <v>1.181</v>
      </c>
      <c r="I182" s="19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145</v>
      </c>
      <c r="AU182" s="191" t="s">
        <v>143</v>
      </c>
      <c r="AV182" s="12" t="s">
        <v>143</v>
      </c>
      <c r="AW182" s="12" t="s">
        <v>34</v>
      </c>
      <c r="AX182" s="12" t="s">
        <v>78</v>
      </c>
      <c r="AY182" s="191" t="s">
        <v>135</v>
      </c>
    </row>
    <row r="183" spans="2:65" s="1" customFormat="1" ht="25.5" customHeight="1" x14ac:dyDescent="0.3">
      <c r="B183" s="169"/>
      <c r="C183" s="170" t="s">
        <v>272</v>
      </c>
      <c r="D183" s="170" t="s">
        <v>137</v>
      </c>
      <c r="E183" s="171" t="s">
        <v>273</v>
      </c>
      <c r="F183" s="172" t="s">
        <v>274</v>
      </c>
      <c r="G183" s="173" t="s">
        <v>140</v>
      </c>
      <c r="H183" s="174">
        <v>12.154</v>
      </c>
      <c r="I183" s="175"/>
      <c r="J183" s="176">
        <f>ROUND(I183*H183,2)</f>
        <v>0</v>
      </c>
      <c r="K183" s="172" t="s">
        <v>141</v>
      </c>
      <c r="L183" s="41"/>
      <c r="M183" s="177" t="s">
        <v>5</v>
      </c>
      <c r="N183" s="178" t="s">
        <v>42</v>
      </c>
      <c r="O183" s="42"/>
      <c r="P183" s="179">
        <f>O183*H183</f>
        <v>0</v>
      </c>
      <c r="Q183" s="179">
        <v>0.21171999999999999</v>
      </c>
      <c r="R183" s="179">
        <f>Q183*H183</f>
        <v>2.5732448799999998</v>
      </c>
      <c r="S183" s="179">
        <v>0</v>
      </c>
      <c r="T183" s="180">
        <f>S183*H183</f>
        <v>0</v>
      </c>
      <c r="AR183" s="24" t="s">
        <v>142</v>
      </c>
      <c r="AT183" s="24" t="s">
        <v>137</v>
      </c>
      <c r="AU183" s="24" t="s">
        <v>143</v>
      </c>
      <c r="AY183" s="24" t="s">
        <v>135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4" t="s">
        <v>143</v>
      </c>
      <c r="BK183" s="181">
        <f>ROUND(I183*H183,2)</f>
        <v>0</v>
      </c>
      <c r="BL183" s="24" t="s">
        <v>142</v>
      </c>
      <c r="BM183" s="24" t="s">
        <v>275</v>
      </c>
    </row>
    <row r="184" spans="2:65" s="11" customFormat="1" ht="13.5" x14ac:dyDescent="0.3">
      <c r="B184" s="182"/>
      <c r="D184" s="183" t="s">
        <v>145</v>
      </c>
      <c r="E184" s="184" t="s">
        <v>5</v>
      </c>
      <c r="F184" s="185" t="s">
        <v>276</v>
      </c>
      <c r="H184" s="184" t="s">
        <v>5</v>
      </c>
      <c r="I184" s="186"/>
      <c r="L184" s="182"/>
      <c r="M184" s="187"/>
      <c r="N184" s="188"/>
      <c r="O184" s="188"/>
      <c r="P184" s="188"/>
      <c r="Q184" s="188"/>
      <c r="R184" s="188"/>
      <c r="S184" s="188"/>
      <c r="T184" s="189"/>
      <c r="AT184" s="184" t="s">
        <v>145</v>
      </c>
      <c r="AU184" s="184" t="s">
        <v>143</v>
      </c>
      <c r="AV184" s="11" t="s">
        <v>78</v>
      </c>
      <c r="AW184" s="11" t="s">
        <v>34</v>
      </c>
      <c r="AX184" s="11" t="s">
        <v>70</v>
      </c>
      <c r="AY184" s="184" t="s">
        <v>135</v>
      </c>
    </row>
    <row r="185" spans="2:65" s="12" customFormat="1" ht="13.5" x14ac:dyDescent="0.3">
      <c r="B185" s="190"/>
      <c r="D185" s="183" t="s">
        <v>145</v>
      </c>
      <c r="E185" s="191" t="s">
        <v>5</v>
      </c>
      <c r="F185" s="192" t="s">
        <v>277</v>
      </c>
      <c r="H185" s="193">
        <v>6.06</v>
      </c>
      <c r="I185" s="194"/>
      <c r="L185" s="190"/>
      <c r="M185" s="195"/>
      <c r="N185" s="196"/>
      <c r="O185" s="196"/>
      <c r="P185" s="196"/>
      <c r="Q185" s="196"/>
      <c r="R185" s="196"/>
      <c r="S185" s="196"/>
      <c r="T185" s="197"/>
      <c r="AT185" s="191" t="s">
        <v>145</v>
      </c>
      <c r="AU185" s="191" t="s">
        <v>143</v>
      </c>
      <c r="AV185" s="12" t="s">
        <v>143</v>
      </c>
      <c r="AW185" s="12" t="s">
        <v>34</v>
      </c>
      <c r="AX185" s="12" t="s">
        <v>70</v>
      </c>
      <c r="AY185" s="191" t="s">
        <v>135</v>
      </c>
    </row>
    <row r="186" spans="2:65" s="12" customFormat="1" ht="13.5" x14ac:dyDescent="0.3">
      <c r="B186" s="190"/>
      <c r="D186" s="183" t="s">
        <v>145</v>
      </c>
      <c r="E186" s="191" t="s">
        <v>5</v>
      </c>
      <c r="F186" s="192" t="s">
        <v>278</v>
      </c>
      <c r="H186" s="193">
        <v>1.1140000000000001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145</v>
      </c>
      <c r="AU186" s="191" t="s">
        <v>143</v>
      </c>
      <c r="AV186" s="12" t="s">
        <v>143</v>
      </c>
      <c r="AW186" s="12" t="s">
        <v>34</v>
      </c>
      <c r="AX186" s="12" t="s">
        <v>70</v>
      </c>
      <c r="AY186" s="191" t="s">
        <v>135</v>
      </c>
    </row>
    <row r="187" spans="2:65" s="12" customFormat="1" ht="13.5" x14ac:dyDescent="0.3">
      <c r="B187" s="190"/>
      <c r="D187" s="183" t="s">
        <v>145</v>
      </c>
      <c r="E187" s="191" t="s">
        <v>5</v>
      </c>
      <c r="F187" s="192" t="s">
        <v>279</v>
      </c>
      <c r="H187" s="193">
        <v>0.92200000000000004</v>
      </c>
      <c r="I187" s="194"/>
      <c r="L187" s="190"/>
      <c r="M187" s="195"/>
      <c r="N187" s="196"/>
      <c r="O187" s="196"/>
      <c r="P187" s="196"/>
      <c r="Q187" s="196"/>
      <c r="R187" s="196"/>
      <c r="S187" s="196"/>
      <c r="T187" s="197"/>
      <c r="AT187" s="191" t="s">
        <v>145</v>
      </c>
      <c r="AU187" s="191" t="s">
        <v>143</v>
      </c>
      <c r="AV187" s="12" t="s">
        <v>143</v>
      </c>
      <c r="AW187" s="12" t="s">
        <v>34</v>
      </c>
      <c r="AX187" s="12" t="s">
        <v>70</v>
      </c>
      <c r="AY187" s="191" t="s">
        <v>135</v>
      </c>
    </row>
    <row r="188" spans="2:65" s="12" customFormat="1" ht="13.5" x14ac:dyDescent="0.3">
      <c r="B188" s="190"/>
      <c r="D188" s="183" t="s">
        <v>145</v>
      </c>
      <c r="E188" s="191" t="s">
        <v>5</v>
      </c>
      <c r="F188" s="192" t="s">
        <v>280</v>
      </c>
      <c r="H188" s="193">
        <v>1.651</v>
      </c>
      <c r="I188" s="194"/>
      <c r="L188" s="190"/>
      <c r="M188" s="195"/>
      <c r="N188" s="196"/>
      <c r="O188" s="196"/>
      <c r="P188" s="196"/>
      <c r="Q188" s="196"/>
      <c r="R188" s="196"/>
      <c r="S188" s="196"/>
      <c r="T188" s="197"/>
      <c r="AT188" s="191" t="s">
        <v>145</v>
      </c>
      <c r="AU188" s="191" t="s">
        <v>143</v>
      </c>
      <c r="AV188" s="12" t="s">
        <v>143</v>
      </c>
      <c r="AW188" s="12" t="s">
        <v>34</v>
      </c>
      <c r="AX188" s="12" t="s">
        <v>70</v>
      </c>
      <c r="AY188" s="191" t="s">
        <v>135</v>
      </c>
    </row>
    <row r="189" spans="2:65" s="12" customFormat="1" ht="13.5" x14ac:dyDescent="0.3">
      <c r="B189" s="190"/>
      <c r="D189" s="183" t="s">
        <v>145</v>
      </c>
      <c r="E189" s="191" t="s">
        <v>5</v>
      </c>
      <c r="F189" s="192" t="s">
        <v>281</v>
      </c>
      <c r="H189" s="193">
        <v>1.8049999999999999</v>
      </c>
      <c r="I189" s="194"/>
      <c r="L189" s="190"/>
      <c r="M189" s="195"/>
      <c r="N189" s="196"/>
      <c r="O189" s="196"/>
      <c r="P189" s="196"/>
      <c r="Q189" s="196"/>
      <c r="R189" s="196"/>
      <c r="S189" s="196"/>
      <c r="T189" s="197"/>
      <c r="AT189" s="191" t="s">
        <v>145</v>
      </c>
      <c r="AU189" s="191" t="s">
        <v>143</v>
      </c>
      <c r="AV189" s="12" t="s">
        <v>143</v>
      </c>
      <c r="AW189" s="12" t="s">
        <v>34</v>
      </c>
      <c r="AX189" s="12" t="s">
        <v>70</v>
      </c>
      <c r="AY189" s="191" t="s">
        <v>135</v>
      </c>
    </row>
    <row r="190" spans="2:65" s="12" customFormat="1" ht="13.5" x14ac:dyDescent="0.3">
      <c r="B190" s="190"/>
      <c r="D190" s="183" t="s">
        <v>145</v>
      </c>
      <c r="E190" s="191" t="s">
        <v>5</v>
      </c>
      <c r="F190" s="192" t="s">
        <v>282</v>
      </c>
      <c r="H190" s="193">
        <v>0.60199999999999998</v>
      </c>
      <c r="I190" s="194"/>
      <c r="L190" s="190"/>
      <c r="M190" s="195"/>
      <c r="N190" s="196"/>
      <c r="O190" s="196"/>
      <c r="P190" s="196"/>
      <c r="Q190" s="196"/>
      <c r="R190" s="196"/>
      <c r="S190" s="196"/>
      <c r="T190" s="197"/>
      <c r="AT190" s="191" t="s">
        <v>145</v>
      </c>
      <c r="AU190" s="191" t="s">
        <v>143</v>
      </c>
      <c r="AV190" s="12" t="s">
        <v>143</v>
      </c>
      <c r="AW190" s="12" t="s">
        <v>34</v>
      </c>
      <c r="AX190" s="12" t="s">
        <v>70</v>
      </c>
      <c r="AY190" s="191" t="s">
        <v>135</v>
      </c>
    </row>
    <row r="191" spans="2:65" s="13" customFormat="1" ht="13.5" x14ac:dyDescent="0.3">
      <c r="B191" s="198"/>
      <c r="D191" s="183" t="s">
        <v>145</v>
      </c>
      <c r="E191" s="199" t="s">
        <v>5</v>
      </c>
      <c r="F191" s="200" t="s">
        <v>149</v>
      </c>
      <c r="H191" s="201">
        <v>12.154</v>
      </c>
      <c r="I191" s="202"/>
      <c r="L191" s="198"/>
      <c r="M191" s="203"/>
      <c r="N191" s="204"/>
      <c r="O191" s="204"/>
      <c r="P191" s="204"/>
      <c r="Q191" s="204"/>
      <c r="R191" s="204"/>
      <c r="S191" s="204"/>
      <c r="T191" s="205"/>
      <c r="AT191" s="199" t="s">
        <v>145</v>
      </c>
      <c r="AU191" s="199" t="s">
        <v>143</v>
      </c>
      <c r="AV191" s="13" t="s">
        <v>142</v>
      </c>
      <c r="AW191" s="13" t="s">
        <v>34</v>
      </c>
      <c r="AX191" s="13" t="s">
        <v>78</v>
      </c>
      <c r="AY191" s="199" t="s">
        <v>135</v>
      </c>
    </row>
    <row r="192" spans="2:65" s="1" customFormat="1" ht="16.5" customHeight="1" x14ac:dyDescent="0.3">
      <c r="B192" s="169"/>
      <c r="C192" s="170" t="s">
        <v>283</v>
      </c>
      <c r="D192" s="170" t="s">
        <v>137</v>
      </c>
      <c r="E192" s="171" t="s">
        <v>284</v>
      </c>
      <c r="F192" s="172" t="s">
        <v>285</v>
      </c>
      <c r="G192" s="173" t="s">
        <v>286</v>
      </c>
      <c r="H192" s="174">
        <v>2</v>
      </c>
      <c r="I192" s="175"/>
      <c r="J192" s="176">
        <f>ROUND(I192*H192,2)</f>
        <v>0</v>
      </c>
      <c r="K192" s="172" t="s">
        <v>141</v>
      </c>
      <c r="L192" s="41"/>
      <c r="M192" s="177" t="s">
        <v>5</v>
      </c>
      <c r="N192" s="178" t="s">
        <v>42</v>
      </c>
      <c r="O192" s="42"/>
      <c r="P192" s="179">
        <f>O192*H192</f>
        <v>0</v>
      </c>
      <c r="Q192" s="179">
        <v>4.6800000000000001E-3</v>
      </c>
      <c r="R192" s="179">
        <f>Q192*H192</f>
        <v>9.3600000000000003E-3</v>
      </c>
      <c r="S192" s="179">
        <v>0</v>
      </c>
      <c r="T192" s="180">
        <f>S192*H192</f>
        <v>0</v>
      </c>
      <c r="AR192" s="24" t="s">
        <v>142</v>
      </c>
      <c r="AT192" s="24" t="s">
        <v>137</v>
      </c>
      <c r="AU192" s="24" t="s">
        <v>143</v>
      </c>
      <c r="AY192" s="24" t="s">
        <v>135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4" t="s">
        <v>143</v>
      </c>
      <c r="BK192" s="181">
        <f>ROUND(I192*H192,2)</f>
        <v>0</v>
      </c>
      <c r="BL192" s="24" t="s">
        <v>142</v>
      </c>
      <c r="BM192" s="24" t="s">
        <v>287</v>
      </c>
    </row>
    <row r="193" spans="2:65" s="1" customFormat="1" ht="16.5" customHeight="1" x14ac:dyDescent="0.3">
      <c r="B193" s="169"/>
      <c r="C193" s="206" t="s">
        <v>288</v>
      </c>
      <c r="D193" s="206" t="s">
        <v>289</v>
      </c>
      <c r="E193" s="207" t="s">
        <v>290</v>
      </c>
      <c r="F193" s="208" t="s">
        <v>291</v>
      </c>
      <c r="G193" s="209" t="s">
        <v>286</v>
      </c>
      <c r="H193" s="210">
        <v>1</v>
      </c>
      <c r="I193" s="211"/>
      <c r="J193" s="212">
        <f>ROUND(I193*H193,2)</f>
        <v>0</v>
      </c>
      <c r="K193" s="208" t="s">
        <v>141</v>
      </c>
      <c r="L193" s="213"/>
      <c r="M193" s="214" t="s">
        <v>5</v>
      </c>
      <c r="N193" s="215" t="s">
        <v>42</v>
      </c>
      <c r="O193" s="42"/>
      <c r="P193" s="179">
        <f>O193*H193</f>
        <v>0</v>
      </c>
      <c r="Q193" s="179">
        <v>3.3999999999999998E-3</v>
      </c>
      <c r="R193" s="179">
        <f>Q193*H193</f>
        <v>3.3999999999999998E-3</v>
      </c>
      <c r="S193" s="179">
        <v>0</v>
      </c>
      <c r="T193" s="180">
        <f>S193*H193</f>
        <v>0</v>
      </c>
      <c r="AR193" s="24" t="s">
        <v>186</v>
      </c>
      <c r="AT193" s="24" t="s">
        <v>289</v>
      </c>
      <c r="AU193" s="24" t="s">
        <v>143</v>
      </c>
      <c r="AY193" s="24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4" t="s">
        <v>143</v>
      </c>
      <c r="BK193" s="181">
        <f>ROUND(I193*H193,2)</f>
        <v>0</v>
      </c>
      <c r="BL193" s="24" t="s">
        <v>142</v>
      </c>
      <c r="BM193" s="24" t="s">
        <v>292</v>
      </c>
    </row>
    <row r="194" spans="2:65" s="1" customFormat="1" ht="16.5" customHeight="1" x14ac:dyDescent="0.3">
      <c r="B194" s="169"/>
      <c r="C194" s="206" t="s">
        <v>293</v>
      </c>
      <c r="D194" s="206" t="s">
        <v>289</v>
      </c>
      <c r="E194" s="207" t="s">
        <v>294</v>
      </c>
      <c r="F194" s="208" t="s">
        <v>295</v>
      </c>
      <c r="G194" s="209" t="s">
        <v>286</v>
      </c>
      <c r="H194" s="210">
        <v>1</v>
      </c>
      <c r="I194" s="211"/>
      <c r="J194" s="212">
        <f>ROUND(I194*H194,2)</f>
        <v>0</v>
      </c>
      <c r="K194" s="208" t="s">
        <v>141</v>
      </c>
      <c r="L194" s="213"/>
      <c r="M194" s="214" t="s">
        <v>5</v>
      </c>
      <c r="N194" s="215" t="s">
        <v>42</v>
      </c>
      <c r="O194" s="42"/>
      <c r="P194" s="179">
        <f>O194*H194</f>
        <v>0</v>
      </c>
      <c r="Q194" s="179">
        <v>2.7000000000000001E-3</v>
      </c>
      <c r="R194" s="179">
        <f>Q194*H194</f>
        <v>2.7000000000000001E-3</v>
      </c>
      <c r="S194" s="179">
        <v>0</v>
      </c>
      <c r="T194" s="180">
        <f>S194*H194</f>
        <v>0</v>
      </c>
      <c r="AR194" s="24" t="s">
        <v>186</v>
      </c>
      <c r="AT194" s="24" t="s">
        <v>289</v>
      </c>
      <c r="AU194" s="24" t="s">
        <v>143</v>
      </c>
      <c r="AY194" s="24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4" t="s">
        <v>143</v>
      </c>
      <c r="BK194" s="181">
        <f>ROUND(I194*H194,2)</f>
        <v>0</v>
      </c>
      <c r="BL194" s="24" t="s">
        <v>142</v>
      </c>
      <c r="BM194" s="24" t="s">
        <v>296</v>
      </c>
    </row>
    <row r="195" spans="2:65" s="1" customFormat="1" ht="25.5" customHeight="1" x14ac:dyDescent="0.3">
      <c r="B195" s="169"/>
      <c r="C195" s="170" t="s">
        <v>297</v>
      </c>
      <c r="D195" s="170" t="s">
        <v>137</v>
      </c>
      <c r="E195" s="171" t="s">
        <v>298</v>
      </c>
      <c r="F195" s="172" t="s">
        <v>299</v>
      </c>
      <c r="G195" s="173" t="s">
        <v>160</v>
      </c>
      <c r="H195" s="174">
        <v>2</v>
      </c>
      <c r="I195" s="175"/>
      <c r="J195" s="176">
        <f>ROUND(I195*H195,2)</f>
        <v>0</v>
      </c>
      <c r="K195" s="172" t="s">
        <v>141</v>
      </c>
      <c r="L195" s="41"/>
      <c r="M195" s="177" t="s">
        <v>5</v>
      </c>
      <c r="N195" s="178" t="s">
        <v>42</v>
      </c>
      <c r="O195" s="42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4" t="s">
        <v>142</v>
      </c>
      <c r="AT195" s="24" t="s">
        <v>137</v>
      </c>
      <c r="AU195" s="24" t="s">
        <v>143</v>
      </c>
      <c r="AY195" s="24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4" t="s">
        <v>143</v>
      </c>
      <c r="BK195" s="181">
        <f>ROUND(I195*H195,2)</f>
        <v>0</v>
      </c>
      <c r="BL195" s="24" t="s">
        <v>142</v>
      </c>
      <c r="BM195" s="24" t="s">
        <v>300</v>
      </c>
    </row>
    <row r="196" spans="2:65" s="10" customFormat="1" ht="29.85" customHeight="1" x14ac:dyDescent="0.3">
      <c r="B196" s="156"/>
      <c r="D196" s="157" t="s">
        <v>69</v>
      </c>
      <c r="E196" s="167" t="s">
        <v>142</v>
      </c>
      <c r="F196" s="167" t="s">
        <v>301</v>
      </c>
      <c r="I196" s="159"/>
      <c r="J196" s="168">
        <f>BK196</f>
        <v>0</v>
      </c>
      <c r="L196" s="156"/>
      <c r="M196" s="161"/>
      <c r="N196" s="162"/>
      <c r="O196" s="162"/>
      <c r="P196" s="163">
        <f>SUM(P197:P201)</f>
        <v>0</v>
      </c>
      <c r="Q196" s="162"/>
      <c r="R196" s="163">
        <f>SUM(R197:R201)</f>
        <v>0</v>
      </c>
      <c r="S196" s="162"/>
      <c r="T196" s="164">
        <f>SUM(T197:T201)</f>
        <v>0</v>
      </c>
      <c r="AR196" s="157" t="s">
        <v>78</v>
      </c>
      <c r="AT196" s="165" t="s">
        <v>69</v>
      </c>
      <c r="AU196" s="165" t="s">
        <v>78</v>
      </c>
      <c r="AY196" s="157" t="s">
        <v>135</v>
      </c>
      <c r="BK196" s="166">
        <f>SUM(BK197:BK201)</f>
        <v>0</v>
      </c>
    </row>
    <row r="197" spans="2:65" s="1" customFormat="1" ht="25.5" customHeight="1" x14ac:dyDescent="0.3">
      <c r="B197" s="169"/>
      <c r="C197" s="170" t="s">
        <v>302</v>
      </c>
      <c r="D197" s="170" t="s">
        <v>137</v>
      </c>
      <c r="E197" s="171" t="s">
        <v>303</v>
      </c>
      <c r="F197" s="172" t="s">
        <v>304</v>
      </c>
      <c r="G197" s="173" t="s">
        <v>140</v>
      </c>
      <c r="H197" s="174">
        <v>36.11</v>
      </c>
      <c r="I197" s="175"/>
      <c r="J197" s="176">
        <f>ROUND(I197*H197,2)</f>
        <v>0</v>
      </c>
      <c r="K197" s="172" t="s">
        <v>141</v>
      </c>
      <c r="L197" s="41"/>
      <c r="M197" s="177" t="s">
        <v>5</v>
      </c>
      <c r="N197" s="178" t="s">
        <v>42</v>
      </c>
      <c r="O197" s="42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4" t="s">
        <v>142</v>
      </c>
      <c r="AT197" s="24" t="s">
        <v>137</v>
      </c>
      <c r="AU197" s="24" t="s">
        <v>143</v>
      </c>
      <c r="AY197" s="24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4" t="s">
        <v>143</v>
      </c>
      <c r="BK197" s="181">
        <f>ROUND(I197*H197,2)</f>
        <v>0</v>
      </c>
      <c r="BL197" s="24" t="s">
        <v>142</v>
      </c>
      <c r="BM197" s="24" t="s">
        <v>305</v>
      </c>
    </row>
    <row r="198" spans="2:65" s="12" customFormat="1" ht="13.5" x14ac:dyDescent="0.3">
      <c r="B198" s="190"/>
      <c r="D198" s="183" t="s">
        <v>145</v>
      </c>
      <c r="E198" s="191" t="s">
        <v>5</v>
      </c>
      <c r="F198" s="192" t="s">
        <v>306</v>
      </c>
      <c r="H198" s="193">
        <v>6.75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1" t="s">
        <v>145</v>
      </c>
      <c r="AU198" s="191" t="s">
        <v>143</v>
      </c>
      <c r="AV198" s="12" t="s">
        <v>143</v>
      </c>
      <c r="AW198" s="12" t="s">
        <v>34</v>
      </c>
      <c r="AX198" s="12" t="s">
        <v>70</v>
      </c>
      <c r="AY198" s="191" t="s">
        <v>135</v>
      </c>
    </row>
    <row r="199" spans="2:65" s="12" customFormat="1" ht="13.5" x14ac:dyDescent="0.3">
      <c r="B199" s="190"/>
      <c r="D199" s="183" t="s">
        <v>145</v>
      </c>
      <c r="E199" s="191" t="s">
        <v>5</v>
      </c>
      <c r="F199" s="192" t="s">
        <v>307</v>
      </c>
      <c r="H199" s="193">
        <v>5.4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145</v>
      </c>
      <c r="AU199" s="191" t="s">
        <v>143</v>
      </c>
      <c r="AV199" s="12" t="s">
        <v>143</v>
      </c>
      <c r="AW199" s="12" t="s">
        <v>34</v>
      </c>
      <c r="AX199" s="12" t="s">
        <v>70</v>
      </c>
      <c r="AY199" s="191" t="s">
        <v>135</v>
      </c>
    </row>
    <row r="200" spans="2:65" s="12" customFormat="1" ht="13.5" x14ac:dyDescent="0.3">
      <c r="B200" s="190"/>
      <c r="D200" s="183" t="s">
        <v>145</v>
      </c>
      <c r="E200" s="191" t="s">
        <v>5</v>
      </c>
      <c r="F200" s="192" t="s">
        <v>308</v>
      </c>
      <c r="H200" s="193">
        <v>23.96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145</v>
      </c>
      <c r="AU200" s="191" t="s">
        <v>143</v>
      </c>
      <c r="AV200" s="12" t="s">
        <v>143</v>
      </c>
      <c r="AW200" s="12" t="s">
        <v>34</v>
      </c>
      <c r="AX200" s="12" t="s">
        <v>70</v>
      </c>
      <c r="AY200" s="191" t="s">
        <v>135</v>
      </c>
    </row>
    <row r="201" spans="2:65" s="13" customFormat="1" ht="13.5" x14ac:dyDescent="0.3">
      <c r="B201" s="198"/>
      <c r="D201" s="183" t="s">
        <v>145</v>
      </c>
      <c r="E201" s="199" t="s">
        <v>5</v>
      </c>
      <c r="F201" s="200" t="s">
        <v>149</v>
      </c>
      <c r="H201" s="201">
        <v>36.11</v>
      </c>
      <c r="I201" s="202"/>
      <c r="L201" s="198"/>
      <c r="M201" s="203"/>
      <c r="N201" s="204"/>
      <c r="O201" s="204"/>
      <c r="P201" s="204"/>
      <c r="Q201" s="204"/>
      <c r="R201" s="204"/>
      <c r="S201" s="204"/>
      <c r="T201" s="205"/>
      <c r="AT201" s="199" t="s">
        <v>145</v>
      </c>
      <c r="AU201" s="199" t="s">
        <v>143</v>
      </c>
      <c r="AV201" s="13" t="s">
        <v>142</v>
      </c>
      <c r="AW201" s="13" t="s">
        <v>34</v>
      </c>
      <c r="AX201" s="13" t="s">
        <v>78</v>
      </c>
      <c r="AY201" s="199" t="s">
        <v>135</v>
      </c>
    </row>
    <row r="202" spans="2:65" s="10" customFormat="1" ht="29.85" customHeight="1" x14ac:dyDescent="0.3">
      <c r="B202" s="156"/>
      <c r="D202" s="157" t="s">
        <v>69</v>
      </c>
      <c r="E202" s="167" t="s">
        <v>163</v>
      </c>
      <c r="F202" s="167" t="s">
        <v>309</v>
      </c>
      <c r="I202" s="159"/>
      <c r="J202" s="168">
        <f>BK202</f>
        <v>0</v>
      </c>
      <c r="L202" s="156"/>
      <c r="M202" s="161"/>
      <c r="N202" s="162"/>
      <c r="O202" s="162"/>
      <c r="P202" s="163">
        <f>SUM(P203:P217)</f>
        <v>0</v>
      </c>
      <c r="Q202" s="162"/>
      <c r="R202" s="163">
        <f>SUM(R203:R217)</f>
        <v>16.245698000000001</v>
      </c>
      <c r="S202" s="162"/>
      <c r="T202" s="164">
        <f>SUM(T203:T217)</f>
        <v>0</v>
      </c>
      <c r="AR202" s="157" t="s">
        <v>78</v>
      </c>
      <c r="AT202" s="165" t="s">
        <v>69</v>
      </c>
      <c r="AU202" s="165" t="s">
        <v>78</v>
      </c>
      <c r="AY202" s="157" t="s">
        <v>135</v>
      </c>
      <c r="BK202" s="166">
        <f>SUM(BK203:BK217)</f>
        <v>0</v>
      </c>
    </row>
    <row r="203" spans="2:65" s="1" customFormat="1" ht="25.5" customHeight="1" x14ac:dyDescent="0.3">
      <c r="B203" s="169"/>
      <c r="C203" s="170" t="s">
        <v>310</v>
      </c>
      <c r="D203" s="170" t="s">
        <v>137</v>
      </c>
      <c r="E203" s="171" t="s">
        <v>311</v>
      </c>
      <c r="F203" s="172" t="s">
        <v>312</v>
      </c>
      <c r="G203" s="173" t="s">
        <v>140</v>
      </c>
      <c r="H203" s="174">
        <v>10.32</v>
      </c>
      <c r="I203" s="175"/>
      <c r="J203" s="176">
        <f>ROUND(I203*H203,2)</f>
        <v>0</v>
      </c>
      <c r="K203" s="172" t="s">
        <v>141</v>
      </c>
      <c r="L203" s="41"/>
      <c r="M203" s="177" t="s">
        <v>5</v>
      </c>
      <c r="N203" s="178" t="s">
        <v>42</v>
      </c>
      <c r="O203" s="42"/>
      <c r="P203" s="179">
        <f>O203*H203</f>
        <v>0</v>
      </c>
      <c r="Q203" s="179">
        <v>0.37080000000000002</v>
      </c>
      <c r="R203" s="179">
        <f>Q203*H203</f>
        <v>3.8266560000000003</v>
      </c>
      <c r="S203" s="179">
        <v>0</v>
      </c>
      <c r="T203" s="180">
        <f>S203*H203</f>
        <v>0</v>
      </c>
      <c r="AR203" s="24" t="s">
        <v>142</v>
      </c>
      <c r="AT203" s="24" t="s">
        <v>137</v>
      </c>
      <c r="AU203" s="24" t="s">
        <v>143</v>
      </c>
      <c r="AY203" s="24" t="s">
        <v>135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4" t="s">
        <v>143</v>
      </c>
      <c r="BK203" s="181">
        <f>ROUND(I203*H203,2)</f>
        <v>0</v>
      </c>
      <c r="BL203" s="24" t="s">
        <v>142</v>
      </c>
      <c r="BM203" s="24" t="s">
        <v>313</v>
      </c>
    </row>
    <row r="204" spans="2:65" s="12" customFormat="1" ht="13.5" x14ac:dyDescent="0.3">
      <c r="B204" s="190"/>
      <c r="D204" s="183" t="s">
        <v>145</v>
      </c>
      <c r="E204" s="191" t="s">
        <v>5</v>
      </c>
      <c r="F204" s="192" t="s">
        <v>153</v>
      </c>
      <c r="H204" s="193">
        <v>10.32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1" t="s">
        <v>145</v>
      </c>
      <c r="AU204" s="191" t="s">
        <v>143</v>
      </c>
      <c r="AV204" s="12" t="s">
        <v>143</v>
      </c>
      <c r="AW204" s="12" t="s">
        <v>34</v>
      </c>
      <c r="AX204" s="12" t="s">
        <v>78</v>
      </c>
      <c r="AY204" s="191" t="s">
        <v>135</v>
      </c>
    </row>
    <row r="205" spans="2:65" s="1" customFormat="1" ht="25.5" customHeight="1" x14ac:dyDescent="0.3">
      <c r="B205" s="169"/>
      <c r="C205" s="170" t="s">
        <v>314</v>
      </c>
      <c r="D205" s="170" t="s">
        <v>137</v>
      </c>
      <c r="E205" s="171" t="s">
        <v>315</v>
      </c>
      <c r="F205" s="172" t="s">
        <v>316</v>
      </c>
      <c r="G205" s="173" t="s">
        <v>140</v>
      </c>
      <c r="H205" s="174">
        <v>10.32</v>
      </c>
      <c r="I205" s="175"/>
      <c r="J205" s="176">
        <f>ROUND(I205*H205,2)</f>
        <v>0</v>
      </c>
      <c r="K205" s="172" t="s">
        <v>141</v>
      </c>
      <c r="L205" s="41"/>
      <c r="M205" s="177" t="s">
        <v>5</v>
      </c>
      <c r="N205" s="178" t="s">
        <v>42</v>
      </c>
      <c r="O205" s="42"/>
      <c r="P205" s="179">
        <f>O205*H205</f>
        <v>0</v>
      </c>
      <c r="Q205" s="179">
        <v>0.49985000000000002</v>
      </c>
      <c r="R205" s="179">
        <f>Q205*H205</f>
        <v>5.1584520000000005</v>
      </c>
      <c r="S205" s="179">
        <v>0</v>
      </c>
      <c r="T205" s="180">
        <f>S205*H205</f>
        <v>0</v>
      </c>
      <c r="AR205" s="24" t="s">
        <v>142</v>
      </c>
      <c r="AT205" s="24" t="s">
        <v>137</v>
      </c>
      <c r="AU205" s="24" t="s">
        <v>143</v>
      </c>
      <c r="AY205" s="24" t="s">
        <v>135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4" t="s">
        <v>143</v>
      </c>
      <c r="BK205" s="181">
        <f>ROUND(I205*H205,2)</f>
        <v>0</v>
      </c>
      <c r="BL205" s="24" t="s">
        <v>142</v>
      </c>
      <c r="BM205" s="24" t="s">
        <v>317</v>
      </c>
    </row>
    <row r="206" spans="2:65" s="1" customFormat="1" ht="25.5" customHeight="1" x14ac:dyDescent="0.3">
      <c r="B206" s="169"/>
      <c r="C206" s="170" t="s">
        <v>318</v>
      </c>
      <c r="D206" s="170" t="s">
        <v>137</v>
      </c>
      <c r="E206" s="171" t="s">
        <v>319</v>
      </c>
      <c r="F206" s="172" t="s">
        <v>320</v>
      </c>
      <c r="G206" s="173" t="s">
        <v>140</v>
      </c>
      <c r="H206" s="174">
        <v>12.15</v>
      </c>
      <c r="I206" s="175"/>
      <c r="J206" s="176">
        <f>ROUND(I206*H206,2)</f>
        <v>0</v>
      </c>
      <c r="K206" s="172" t="s">
        <v>141</v>
      </c>
      <c r="L206" s="41"/>
      <c r="M206" s="177" t="s">
        <v>5</v>
      </c>
      <c r="N206" s="178" t="s">
        <v>42</v>
      </c>
      <c r="O206" s="42"/>
      <c r="P206" s="179">
        <f>O206*H206</f>
        <v>0</v>
      </c>
      <c r="Q206" s="179">
        <v>0.10100000000000001</v>
      </c>
      <c r="R206" s="179">
        <f>Q206*H206</f>
        <v>1.2271500000000002</v>
      </c>
      <c r="S206" s="179">
        <v>0</v>
      </c>
      <c r="T206" s="180">
        <f>S206*H206</f>
        <v>0</v>
      </c>
      <c r="AR206" s="24" t="s">
        <v>142</v>
      </c>
      <c r="AT206" s="24" t="s">
        <v>137</v>
      </c>
      <c r="AU206" s="24" t="s">
        <v>143</v>
      </c>
      <c r="AY206" s="24" t="s">
        <v>135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4" t="s">
        <v>143</v>
      </c>
      <c r="BK206" s="181">
        <f>ROUND(I206*H206,2)</f>
        <v>0</v>
      </c>
      <c r="BL206" s="24" t="s">
        <v>142</v>
      </c>
      <c r="BM206" s="24" t="s">
        <v>321</v>
      </c>
    </row>
    <row r="207" spans="2:65" s="11" customFormat="1" ht="13.5" x14ac:dyDescent="0.3">
      <c r="B207" s="182"/>
      <c r="D207" s="183" t="s">
        <v>145</v>
      </c>
      <c r="E207" s="184" t="s">
        <v>5</v>
      </c>
      <c r="F207" s="185" t="s">
        <v>322</v>
      </c>
      <c r="H207" s="184" t="s">
        <v>5</v>
      </c>
      <c r="I207" s="186"/>
      <c r="L207" s="182"/>
      <c r="M207" s="187"/>
      <c r="N207" s="188"/>
      <c r="O207" s="188"/>
      <c r="P207" s="188"/>
      <c r="Q207" s="188"/>
      <c r="R207" s="188"/>
      <c r="S207" s="188"/>
      <c r="T207" s="189"/>
      <c r="AT207" s="184" t="s">
        <v>145</v>
      </c>
      <c r="AU207" s="184" t="s">
        <v>143</v>
      </c>
      <c r="AV207" s="11" t="s">
        <v>78</v>
      </c>
      <c r="AW207" s="11" t="s">
        <v>34</v>
      </c>
      <c r="AX207" s="11" t="s">
        <v>70</v>
      </c>
      <c r="AY207" s="184" t="s">
        <v>135</v>
      </c>
    </row>
    <row r="208" spans="2:65" s="12" customFormat="1" ht="13.5" x14ac:dyDescent="0.3">
      <c r="B208" s="190"/>
      <c r="D208" s="183" t="s">
        <v>145</v>
      </c>
      <c r="E208" s="191" t="s">
        <v>5</v>
      </c>
      <c r="F208" s="192" t="s">
        <v>306</v>
      </c>
      <c r="H208" s="193">
        <v>6.75</v>
      </c>
      <c r="I208" s="194"/>
      <c r="L208" s="190"/>
      <c r="M208" s="195"/>
      <c r="N208" s="196"/>
      <c r="O208" s="196"/>
      <c r="P208" s="196"/>
      <c r="Q208" s="196"/>
      <c r="R208" s="196"/>
      <c r="S208" s="196"/>
      <c r="T208" s="197"/>
      <c r="AT208" s="191" t="s">
        <v>145</v>
      </c>
      <c r="AU208" s="191" t="s">
        <v>143</v>
      </c>
      <c r="AV208" s="12" t="s">
        <v>143</v>
      </c>
      <c r="AW208" s="12" t="s">
        <v>34</v>
      </c>
      <c r="AX208" s="12" t="s">
        <v>70</v>
      </c>
      <c r="AY208" s="191" t="s">
        <v>135</v>
      </c>
    </row>
    <row r="209" spans="2:65" s="12" customFormat="1" ht="13.5" x14ac:dyDescent="0.3">
      <c r="B209" s="190"/>
      <c r="D209" s="183" t="s">
        <v>145</v>
      </c>
      <c r="E209" s="191" t="s">
        <v>5</v>
      </c>
      <c r="F209" s="192" t="s">
        <v>307</v>
      </c>
      <c r="H209" s="193">
        <v>5.4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145</v>
      </c>
      <c r="AU209" s="191" t="s">
        <v>143</v>
      </c>
      <c r="AV209" s="12" t="s">
        <v>143</v>
      </c>
      <c r="AW209" s="12" t="s">
        <v>34</v>
      </c>
      <c r="AX209" s="12" t="s">
        <v>70</v>
      </c>
      <c r="AY209" s="191" t="s">
        <v>135</v>
      </c>
    </row>
    <row r="210" spans="2:65" s="13" customFormat="1" ht="13.5" x14ac:dyDescent="0.3">
      <c r="B210" s="198"/>
      <c r="D210" s="183" t="s">
        <v>145</v>
      </c>
      <c r="E210" s="199" t="s">
        <v>5</v>
      </c>
      <c r="F210" s="200" t="s">
        <v>149</v>
      </c>
      <c r="H210" s="201">
        <v>12.15</v>
      </c>
      <c r="I210" s="202"/>
      <c r="L210" s="198"/>
      <c r="M210" s="203"/>
      <c r="N210" s="204"/>
      <c r="O210" s="204"/>
      <c r="P210" s="204"/>
      <c r="Q210" s="204"/>
      <c r="R210" s="204"/>
      <c r="S210" s="204"/>
      <c r="T210" s="205"/>
      <c r="AT210" s="199" t="s">
        <v>145</v>
      </c>
      <c r="AU210" s="199" t="s">
        <v>143</v>
      </c>
      <c r="AV210" s="13" t="s">
        <v>142</v>
      </c>
      <c r="AW210" s="13" t="s">
        <v>34</v>
      </c>
      <c r="AX210" s="13" t="s">
        <v>78</v>
      </c>
      <c r="AY210" s="199" t="s">
        <v>135</v>
      </c>
    </row>
    <row r="211" spans="2:65" s="1" customFormat="1" ht="16.5" customHeight="1" x14ac:dyDescent="0.3">
      <c r="B211" s="169"/>
      <c r="C211" s="206" t="s">
        <v>323</v>
      </c>
      <c r="D211" s="206" t="s">
        <v>289</v>
      </c>
      <c r="E211" s="207" t="s">
        <v>324</v>
      </c>
      <c r="F211" s="208" t="s">
        <v>325</v>
      </c>
      <c r="G211" s="209" t="s">
        <v>140</v>
      </c>
      <c r="H211" s="210">
        <v>12.272</v>
      </c>
      <c r="I211" s="211"/>
      <c r="J211" s="212">
        <f>ROUND(I211*H211,2)</f>
        <v>0</v>
      </c>
      <c r="K211" s="208" t="s">
        <v>141</v>
      </c>
      <c r="L211" s="213"/>
      <c r="M211" s="214" t="s">
        <v>5</v>
      </c>
      <c r="N211" s="215" t="s">
        <v>42</v>
      </c>
      <c r="O211" s="42"/>
      <c r="P211" s="179">
        <f>O211*H211</f>
        <v>0</v>
      </c>
      <c r="Q211" s="179">
        <v>0.115</v>
      </c>
      <c r="R211" s="179">
        <f>Q211*H211</f>
        <v>1.4112800000000001</v>
      </c>
      <c r="S211" s="179">
        <v>0</v>
      </c>
      <c r="T211" s="180">
        <f>S211*H211</f>
        <v>0</v>
      </c>
      <c r="AR211" s="24" t="s">
        <v>186</v>
      </c>
      <c r="AT211" s="24" t="s">
        <v>289</v>
      </c>
      <c r="AU211" s="24" t="s">
        <v>143</v>
      </c>
      <c r="AY211" s="24" t="s">
        <v>135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4" t="s">
        <v>143</v>
      </c>
      <c r="BK211" s="181">
        <f>ROUND(I211*H211,2)</f>
        <v>0</v>
      </c>
      <c r="BL211" s="24" t="s">
        <v>142</v>
      </c>
      <c r="BM211" s="24" t="s">
        <v>326</v>
      </c>
    </row>
    <row r="212" spans="2:65" s="12" customFormat="1" ht="13.5" x14ac:dyDescent="0.3">
      <c r="B212" s="190"/>
      <c r="D212" s="183" t="s">
        <v>145</v>
      </c>
      <c r="E212" s="191" t="s">
        <v>5</v>
      </c>
      <c r="F212" s="192" t="s">
        <v>327</v>
      </c>
      <c r="H212" s="193">
        <v>12.272</v>
      </c>
      <c r="I212" s="194"/>
      <c r="L212" s="190"/>
      <c r="M212" s="195"/>
      <c r="N212" s="196"/>
      <c r="O212" s="196"/>
      <c r="P212" s="196"/>
      <c r="Q212" s="196"/>
      <c r="R212" s="196"/>
      <c r="S212" s="196"/>
      <c r="T212" s="197"/>
      <c r="AT212" s="191" t="s">
        <v>145</v>
      </c>
      <c r="AU212" s="191" t="s">
        <v>143</v>
      </c>
      <c r="AV212" s="12" t="s">
        <v>143</v>
      </c>
      <c r="AW212" s="12" t="s">
        <v>34</v>
      </c>
      <c r="AX212" s="12" t="s">
        <v>78</v>
      </c>
      <c r="AY212" s="191" t="s">
        <v>135</v>
      </c>
    </row>
    <row r="213" spans="2:65" s="1" customFormat="1" ht="25.5" customHeight="1" x14ac:dyDescent="0.3">
      <c r="B213" s="169"/>
      <c r="C213" s="170" t="s">
        <v>328</v>
      </c>
      <c r="D213" s="170" t="s">
        <v>137</v>
      </c>
      <c r="E213" s="171" t="s">
        <v>329</v>
      </c>
      <c r="F213" s="172" t="s">
        <v>330</v>
      </c>
      <c r="G213" s="173" t="s">
        <v>140</v>
      </c>
      <c r="H213" s="174">
        <v>23.96</v>
      </c>
      <c r="I213" s="175"/>
      <c r="J213" s="176">
        <f>ROUND(I213*H213,2)</f>
        <v>0</v>
      </c>
      <c r="K213" s="172" t="s">
        <v>141</v>
      </c>
      <c r="L213" s="41"/>
      <c r="M213" s="177" t="s">
        <v>5</v>
      </c>
      <c r="N213" s="178" t="s">
        <v>42</v>
      </c>
      <c r="O213" s="42"/>
      <c r="P213" s="179">
        <f>O213*H213</f>
        <v>0</v>
      </c>
      <c r="Q213" s="179">
        <v>0.10100000000000001</v>
      </c>
      <c r="R213" s="179">
        <f>Q213*H213</f>
        <v>2.4199600000000001</v>
      </c>
      <c r="S213" s="179">
        <v>0</v>
      </c>
      <c r="T213" s="180">
        <f>S213*H213</f>
        <v>0</v>
      </c>
      <c r="AR213" s="24" t="s">
        <v>142</v>
      </c>
      <c r="AT213" s="24" t="s">
        <v>137</v>
      </c>
      <c r="AU213" s="24" t="s">
        <v>143</v>
      </c>
      <c r="AY213" s="24" t="s">
        <v>135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4" t="s">
        <v>143</v>
      </c>
      <c r="BK213" s="181">
        <f>ROUND(I213*H213,2)</f>
        <v>0</v>
      </c>
      <c r="BL213" s="24" t="s">
        <v>142</v>
      </c>
      <c r="BM213" s="24" t="s">
        <v>331</v>
      </c>
    </row>
    <row r="214" spans="2:65" s="11" customFormat="1" ht="13.5" x14ac:dyDescent="0.3">
      <c r="B214" s="182"/>
      <c r="D214" s="183" t="s">
        <v>145</v>
      </c>
      <c r="E214" s="184" t="s">
        <v>5</v>
      </c>
      <c r="F214" s="185" t="s">
        <v>322</v>
      </c>
      <c r="H214" s="184" t="s">
        <v>5</v>
      </c>
      <c r="I214" s="186"/>
      <c r="L214" s="182"/>
      <c r="M214" s="187"/>
      <c r="N214" s="188"/>
      <c r="O214" s="188"/>
      <c r="P214" s="188"/>
      <c r="Q214" s="188"/>
      <c r="R214" s="188"/>
      <c r="S214" s="188"/>
      <c r="T214" s="189"/>
      <c r="AT214" s="184" t="s">
        <v>145</v>
      </c>
      <c r="AU214" s="184" t="s">
        <v>143</v>
      </c>
      <c r="AV214" s="11" t="s">
        <v>78</v>
      </c>
      <c r="AW214" s="11" t="s">
        <v>34</v>
      </c>
      <c r="AX214" s="11" t="s">
        <v>70</v>
      </c>
      <c r="AY214" s="184" t="s">
        <v>135</v>
      </c>
    </row>
    <row r="215" spans="2:65" s="12" customFormat="1" ht="13.5" x14ac:dyDescent="0.3">
      <c r="B215" s="190"/>
      <c r="D215" s="183" t="s">
        <v>145</v>
      </c>
      <c r="E215" s="191" t="s">
        <v>5</v>
      </c>
      <c r="F215" s="192" t="s">
        <v>308</v>
      </c>
      <c r="H215" s="193">
        <v>23.96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145</v>
      </c>
      <c r="AU215" s="191" t="s">
        <v>143</v>
      </c>
      <c r="AV215" s="12" t="s">
        <v>143</v>
      </c>
      <c r="AW215" s="12" t="s">
        <v>34</v>
      </c>
      <c r="AX215" s="12" t="s">
        <v>78</v>
      </c>
      <c r="AY215" s="191" t="s">
        <v>135</v>
      </c>
    </row>
    <row r="216" spans="2:65" s="1" customFormat="1" ht="16.5" customHeight="1" x14ac:dyDescent="0.3">
      <c r="B216" s="169"/>
      <c r="C216" s="206" t="s">
        <v>332</v>
      </c>
      <c r="D216" s="206" t="s">
        <v>289</v>
      </c>
      <c r="E216" s="207" t="s">
        <v>333</v>
      </c>
      <c r="F216" s="208" t="s">
        <v>334</v>
      </c>
      <c r="G216" s="209" t="s">
        <v>140</v>
      </c>
      <c r="H216" s="210">
        <v>24.2</v>
      </c>
      <c r="I216" s="211"/>
      <c r="J216" s="212">
        <f>ROUND(I216*H216,2)</f>
        <v>0</v>
      </c>
      <c r="K216" s="208" t="s">
        <v>141</v>
      </c>
      <c r="L216" s="213"/>
      <c r="M216" s="214" t="s">
        <v>5</v>
      </c>
      <c r="N216" s="215" t="s">
        <v>42</v>
      </c>
      <c r="O216" s="42"/>
      <c r="P216" s="179">
        <f>O216*H216</f>
        <v>0</v>
      </c>
      <c r="Q216" s="179">
        <v>9.0999999999999998E-2</v>
      </c>
      <c r="R216" s="179">
        <f>Q216*H216</f>
        <v>2.2021999999999999</v>
      </c>
      <c r="S216" s="179">
        <v>0</v>
      </c>
      <c r="T216" s="180">
        <f>S216*H216</f>
        <v>0</v>
      </c>
      <c r="AR216" s="24" t="s">
        <v>186</v>
      </c>
      <c r="AT216" s="24" t="s">
        <v>289</v>
      </c>
      <c r="AU216" s="24" t="s">
        <v>143</v>
      </c>
      <c r="AY216" s="24" t="s">
        <v>135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4" t="s">
        <v>143</v>
      </c>
      <c r="BK216" s="181">
        <f>ROUND(I216*H216,2)</f>
        <v>0</v>
      </c>
      <c r="BL216" s="24" t="s">
        <v>142</v>
      </c>
      <c r="BM216" s="24" t="s">
        <v>335</v>
      </c>
    </row>
    <row r="217" spans="2:65" s="12" customFormat="1" ht="13.5" x14ac:dyDescent="0.3">
      <c r="B217" s="190"/>
      <c r="D217" s="183" t="s">
        <v>145</v>
      </c>
      <c r="E217" s="191" t="s">
        <v>5</v>
      </c>
      <c r="F217" s="192" t="s">
        <v>336</v>
      </c>
      <c r="H217" s="193">
        <v>24.2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145</v>
      </c>
      <c r="AU217" s="191" t="s">
        <v>143</v>
      </c>
      <c r="AV217" s="12" t="s">
        <v>143</v>
      </c>
      <c r="AW217" s="12" t="s">
        <v>34</v>
      </c>
      <c r="AX217" s="12" t="s">
        <v>78</v>
      </c>
      <c r="AY217" s="191" t="s">
        <v>135</v>
      </c>
    </row>
    <row r="218" spans="2:65" s="10" customFormat="1" ht="29.85" customHeight="1" x14ac:dyDescent="0.3">
      <c r="B218" s="156"/>
      <c r="D218" s="157" t="s">
        <v>69</v>
      </c>
      <c r="E218" s="167" t="s">
        <v>172</v>
      </c>
      <c r="F218" s="167" t="s">
        <v>337</v>
      </c>
      <c r="I218" s="159"/>
      <c r="J218" s="168">
        <f>BK218</f>
        <v>0</v>
      </c>
      <c r="L218" s="156"/>
      <c r="M218" s="161"/>
      <c r="N218" s="162"/>
      <c r="O218" s="162"/>
      <c r="P218" s="163">
        <f>SUM(P219:P354)</f>
        <v>0</v>
      </c>
      <c r="Q218" s="162"/>
      <c r="R218" s="163">
        <f>SUM(R219:R354)</f>
        <v>19.721849200000005</v>
      </c>
      <c r="S218" s="162"/>
      <c r="T218" s="164">
        <f>SUM(T219:T354)</f>
        <v>0</v>
      </c>
      <c r="AR218" s="157" t="s">
        <v>78</v>
      </c>
      <c r="AT218" s="165" t="s">
        <v>69</v>
      </c>
      <c r="AU218" s="165" t="s">
        <v>78</v>
      </c>
      <c r="AY218" s="157" t="s">
        <v>135</v>
      </c>
      <c r="BK218" s="166">
        <f>SUM(BK219:BK354)</f>
        <v>0</v>
      </c>
    </row>
    <row r="219" spans="2:65" s="1" customFormat="1" ht="16.5" customHeight="1" x14ac:dyDescent="0.3">
      <c r="B219" s="169"/>
      <c r="C219" s="170" t="s">
        <v>338</v>
      </c>
      <c r="D219" s="170" t="s">
        <v>137</v>
      </c>
      <c r="E219" s="171" t="s">
        <v>339</v>
      </c>
      <c r="F219" s="172" t="s">
        <v>340</v>
      </c>
      <c r="G219" s="173" t="s">
        <v>286</v>
      </c>
      <c r="H219" s="174">
        <v>1</v>
      </c>
      <c r="I219" s="175"/>
      <c r="J219" s="176">
        <f>ROUND(I219*H219,2)</f>
        <v>0</v>
      </c>
      <c r="K219" s="172" t="s">
        <v>141</v>
      </c>
      <c r="L219" s="41"/>
      <c r="M219" s="177" t="s">
        <v>5</v>
      </c>
      <c r="N219" s="178" t="s">
        <v>42</v>
      </c>
      <c r="O219" s="42"/>
      <c r="P219" s="179">
        <f>O219*H219</f>
        <v>0</v>
      </c>
      <c r="Q219" s="179">
        <v>0.1575</v>
      </c>
      <c r="R219" s="179">
        <f>Q219*H219</f>
        <v>0.1575</v>
      </c>
      <c r="S219" s="179">
        <v>0</v>
      </c>
      <c r="T219" s="180">
        <f>S219*H219</f>
        <v>0</v>
      </c>
      <c r="AR219" s="24" t="s">
        <v>142</v>
      </c>
      <c r="AT219" s="24" t="s">
        <v>137</v>
      </c>
      <c r="AU219" s="24" t="s">
        <v>143</v>
      </c>
      <c r="AY219" s="24" t="s">
        <v>135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24" t="s">
        <v>143</v>
      </c>
      <c r="BK219" s="181">
        <f>ROUND(I219*H219,2)</f>
        <v>0</v>
      </c>
      <c r="BL219" s="24" t="s">
        <v>142</v>
      </c>
      <c r="BM219" s="24" t="s">
        <v>341</v>
      </c>
    </row>
    <row r="220" spans="2:65" s="11" customFormat="1" ht="13.5" x14ac:dyDescent="0.3">
      <c r="B220" s="182"/>
      <c r="D220" s="183" t="s">
        <v>145</v>
      </c>
      <c r="E220" s="184" t="s">
        <v>5</v>
      </c>
      <c r="F220" s="185" t="s">
        <v>342</v>
      </c>
      <c r="H220" s="184" t="s">
        <v>5</v>
      </c>
      <c r="I220" s="186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4" t="s">
        <v>145</v>
      </c>
      <c r="AU220" s="184" t="s">
        <v>143</v>
      </c>
      <c r="AV220" s="11" t="s">
        <v>78</v>
      </c>
      <c r="AW220" s="11" t="s">
        <v>34</v>
      </c>
      <c r="AX220" s="11" t="s">
        <v>70</v>
      </c>
      <c r="AY220" s="184" t="s">
        <v>135</v>
      </c>
    </row>
    <row r="221" spans="2:65" s="12" customFormat="1" ht="13.5" x14ac:dyDescent="0.3">
      <c r="B221" s="190"/>
      <c r="D221" s="183" t="s">
        <v>145</v>
      </c>
      <c r="E221" s="191" t="s">
        <v>5</v>
      </c>
      <c r="F221" s="192" t="s">
        <v>343</v>
      </c>
      <c r="H221" s="193">
        <v>1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145</v>
      </c>
      <c r="AU221" s="191" t="s">
        <v>143</v>
      </c>
      <c r="AV221" s="12" t="s">
        <v>143</v>
      </c>
      <c r="AW221" s="12" t="s">
        <v>34</v>
      </c>
      <c r="AX221" s="12" t="s">
        <v>78</v>
      </c>
      <c r="AY221" s="191" t="s">
        <v>135</v>
      </c>
    </row>
    <row r="222" spans="2:65" s="1" customFormat="1" ht="16.5" customHeight="1" x14ac:dyDescent="0.3">
      <c r="B222" s="169"/>
      <c r="C222" s="170" t="s">
        <v>344</v>
      </c>
      <c r="D222" s="170" t="s">
        <v>137</v>
      </c>
      <c r="E222" s="171" t="s">
        <v>345</v>
      </c>
      <c r="F222" s="172" t="s">
        <v>346</v>
      </c>
      <c r="G222" s="173" t="s">
        <v>140</v>
      </c>
      <c r="H222" s="174">
        <v>31.477</v>
      </c>
      <c r="I222" s="175"/>
      <c r="J222" s="176">
        <f>ROUND(I222*H222,2)</f>
        <v>0</v>
      </c>
      <c r="K222" s="172" t="s">
        <v>141</v>
      </c>
      <c r="L222" s="41"/>
      <c r="M222" s="177" t="s">
        <v>5</v>
      </c>
      <c r="N222" s="178" t="s">
        <v>42</v>
      </c>
      <c r="O222" s="42"/>
      <c r="P222" s="179">
        <f>O222*H222</f>
        <v>0</v>
      </c>
      <c r="Q222" s="179">
        <v>3.3579999999999999E-2</v>
      </c>
      <c r="R222" s="179">
        <f>Q222*H222</f>
        <v>1.05699766</v>
      </c>
      <c r="S222" s="179">
        <v>0</v>
      </c>
      <c r="T222" s="180">
        <f>S222*H222</f>
        <v>0</v>
      </c>
      <c r="AR222" s="24" t="s">
        <v>142</v>
      </c>
      <c r="AT222" s="24" t="s">
        <v>137</v>
      </c>
      <c r="AU222" s="24" t="s">
        <v>143</v>
      </c>
      <c r="AY222" s="24" t="s">
        <v>135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4" t="s">
        <v>143</v>
      </c>
      <c r="BK222" s="181">
        <f>ROUND(I222*H222,2)</f>
        <v>0</v>
      </c>
      <c r="BL222" s="24" t="s">
        <v>142</v>
      </c>
      <c r="BM222" s="24" t="s">
        <v>347</v>
      </c>
    </row>
    <row r="223" spans="2:65" s="11" customFormat="1" ht="13.5" x14ac:dyDescent="0.3">
      <c r="B223" s="182"/>
      <c r="D223" s="183" t="s">
        <v>145</v>
      </c>
      <c r="E223" s="184" t="s">
        <v>5</v>
      </c>
      <c r="F223" s="185" t="s">
        <v>348</v>
      </c>
      <c r="H223" s="184" t="s">
        <v>5</v>
      </c>
      <c r="I223" s="186"/>
      <c r="L223" s="182"/>
      <c r="M223" s="187"/>
      <c r="N223" s="188"/>
      <c r="O223" s="188"/>
      <c r="P223" s="188"/>
      <c r="Q223" s="188"/>
      <c r="R223" s="188"/>
      <c r="S223" s="188"/>
      <c r="T223" s="189"/>
      <c r="AT223" s="184" t="s">
        <v>145</v>
      </c>
      <c r="AU223" s="184" t="s">
        <v>143</v>
      </c>
      <c r="AV223" s="11" t="s">
        <v>78</v>
      </c>
      <c r="AW223" s="11" t="s">
        <v>34</v>
      </c>
      <c r="AX223" s="11" t="s">
        <v>70</v>
      </c>
      <c r="AY223" s="184" t="s">
        <v>135</v>
      </c>
    </row>
    <row r="224" spans="2:65" s="11" customFormat="1" ht="13.5" x14ac:dyDescent="0.3">
      <c r="B224" s="182"/>
      <c r="D224" s="183" t="s">
        <v>145</v>
      </c>
      <c r="E224" s="184" t="s">
        <v>5</v>
      </c>
      <c r="F224" s="185" t="s">
        <v>349</v>
      </c>
      <c r="H224" s="184" t="s">
        <v>5</v>
      </c>
      <c r="I224" s="186"/>
      <c r="L224" s="182"/>
      <c r="M224" s="187"/>
      <c r="N224" s="188"/>
      <c r="O224" s="188"/>
      <c r="P224" s="188"/>
      <c r="Q224" s="188"/>
      <c r="R224" s="188"/>
      <c r="S224" s="188"/>
      <c r="T224" s="189"/>
      <c r="AT224" s="184" t="s">
        <v>145</v>
      </c>
      <c r="AU224" s="184" t="s">
        <v>143</v>
      </c>
      <c r="AV224" s="11" t="s">
        <v>78</v>
      </c>
      <c r="AW224" s="11" t="s">
        <v>34</v>
      </c>
      <c r="AX224" s="11" t="s">
        <v>70</v>
      </c>
      <c r="AY224" s="184" t="s">
        <v>135</v>
      </c>
    </row>
    <row r="225" spans="2:65" s="12" customFormat="1" ht="13.5" x14ac:dyDescent="0.3">
      <c r="B225" s="190"/>
      <c r="D225" s="183" t="s">
        <v>145</v>
      </c>
      <c r="E225" s="191" t="s">
        <v>5</v>
      </c>
      <c r="F225" s="192" t="s">
        <v>350</v>
      </c>
      <c r="H225" s="193">
        <v>1.5149999999999999</v>
      </c>
      <c r="I225" s="194"/>
      <c r="L225" s="190"/>
      <c r="M225" s="195"/>
      <c r="N225" s="196"/>
      <c r="O225" s="196"/>
      <c r="P225" s="196"/>
      <c r="Q225" s="196"/>
      <c r="R225" s="196"/>
      <c r="S225" s="196"/>
      <c r="T225" s="197"/>
      <c r="AT225" s="191" t="s">
        <v>145</v>
      </c>
      <c r="AU225" s="191" t="s">
        <v>143</v>
      </c>
      <c r="AV225" s="12" t="s">
        <v>143</v>
      </c>
      <c r="AW225" s="12" t="s">
        <v>34</v>
      </c>
      <c r="AX225" s="12" t="s">
        <v>70</v>
      </c>
      <c r="AY225" s="191" t="s">
        <v>135</v>
      </c>
    </row>
    <row r="226" spans="2:65" s="12" customFormat="1" ht="13.5" x14ac:dyDescent="0.3">
      <c r="B226" s="190"/>
      <c r="D226" s="183" t="s">
        <v>145</v>
      </c>
      <c r="E226" s="191" t="s">
        <v>5</v>
      </c>
      <c r="F226" s="192" t="s">
        <v>351</v>
      </c>
      <c r="H226" s="193">
        <v>0.94499999999999995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145</v>
      </c>
      <c r="AU226" s="191" t="s">
        <v>143</v>
      </c>
      <c r="AV226" s="12" t="s">
        <v>143</v>
      </c>
      <c r="AW226" s="12" t="s">
        <v>34</v>
      </c>
      <c r="AX226" s="12" t="s">
        <v>70</v>
      </c>
      <c r="AY226" s="191" t="s">
        <v>135</v>
      </c>
    </row>
    <row r="227" spans="2:65" s="12" customFormat="1" ht="13.5" x14ac:dyDescent="0.3">
      <c r="B227" s="190"/>
      <c r="D227" s="183" t="s">
        <v>145</v>
      </c>
      <c r="E227" s="191" t="s">
        <v>5</v>
      </c>
      <c r="F227" s="192" t="s">
        <v>352</v>
      </c>
      <c r="H227" s="193">
        <v>0.94499999999999995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145</v>
      </c>
      <c r="AU227" s="191" t="s">
        <v>143</v>
      </c>
      <c r="AV227" s="12" t="s">
        <v>143</v>
      </c>
      <c r="AW227" s="12" t="s">
        <v>34</v>
      </c>
      <c r="AX227" s="12" t="s">
        <v>70</v>
      </c>
      <c r="AY227" s="191" t="s">
        <v>135</v>
      </c>
    </row>
    <row r="228" spans="2:65" s="12" customFormat="1" ht="13.5" x14ac:dyDescent="0.3">
      <c r="B228" s="190"/>
      <c r="D228" s="183" t="s">
        <v>145</v>
      </c>
      <c r="E228" s="191" t="s">
        <v>5</v>
      </c>
      <c r="F228" s="192" t="s">
        <v>353</v>
      </c>
      <c r="H228" s="193">
        <v>4.32</v>
      </c>
      <c r="I228" s="194"/>
      <c r="L228" s="190"/>
      <c r="M228" s="195"/>
      <c r="N228" s="196"/>
      <c r="O228" s="196"/>
      <c r="P228" s="196"/>
      <c r="Q228" s="196"/>
      <c r="R228" s="196"/>
      <c r="S228" s="196"/>
      <c r="T228" s="197"/>
      <c r="AT228" s="191" t="s">
        <v>145</v>
      </c>
      <c r="AU228" s="191" t="s">
        <v>143</v>
      </c>
      <c r="AV228" s="12" t="s">
        <v>143</v>
      </c>
      <c r="AW228" s="12" t="s">
        <v>34</v>
      </c>
      <c r="AX228" s="12" t="s">
        <v>70</v>
      </c>
      <c r="AY228" s="191" t="s">
        <v>135</v>
      </c>
    </row>
    <row r="229" spans="2:65" s="12" customFormat="1" ht="13.5" x14ac:dyDescent="0.3">
      <c r="B229" s="190"/>
      <c r="D229" s="183" t="s">
        <v>145</v>
      </c>
      <c r="E229" s="191" t="s">
        <v>5</v>
      </c>
      <c r="F229" s="192" t="s">
        <v>354</v>
      </c>
      <c r="H229" s="193">
        <v>19.007999999999999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145</v>
      </c>
      <c r="AU229" s="191" t="s">
        <v>143</v>
      </c>
      <c r="AV229" s="12" t="s">
        <v>143</v>
      </c>
      <c r="AW229" s="12" t="s">
        <v>34</v>
      </c>
      <c r="AX229" s="12" t="s">
        <v>70</v>
      </c>
      <c r="AY229" s="191" t="s">
        <v>135</v>
      </c>
    </row>
    <row r="230" spans="2:65" s="12" customFormat="1" ht="13.5" x14ac:dyDescent="0.3">
      <c r="B230" s="190"/>
      <c r="D230" s="183" t="s">
        <v>145</v>
      </c>
      <c r="E230" s="191" t="s">
        <v>5</v>
      </c>
      <c r="F230" s="192" t="s">
        <v>355</v>
      </c>
      <c r="H230" s="193">
        <v>1.512</v>
      </c>
      <c r="I230" s="194"/>
      <c r="L230" s="190"/>
      <c r="M230" s="195"/>
      <c r="N230" s="196"/>
      <c r="O230" s="196"/>
      <c r="P230" s="196"/>
      <c r="Q230" s="196"/>
      <c r="R230" s="196"/>
      <c r="S230" s="196"/>
      <c r="T230" s="197"/>
      <c r="AT230" s="191" t="s">
        <v>145</v>
      </c>
      <c r="AU230" s="191" t="s">
        <v>143</v>
      </c>
      <c r="AV230" s="12" t="s">
        <v>143</v>
      </c>
      <c r="AW230" s="12" t="s">
        <v>34</v>
      </c>
      <c r="AX230" s="12" t="s">
        <v>70</v>
      </c>
      <c r="AY230" s="191" t="s">
        <v>135</v>
      </c>
    </row>
    <row r="231" spans="2:65" s="12" customFormat="1" ht="13.5" x14ac:dyDescent="0.3">
      <c r="B231" s="190"/>
      <c r="D231" s="183" t="s">
        <v>145</v>
      </c>
      <c r="E231" s="191" t="s">
        <v>5</v>
      </c>
      <c r="F231" s="192" t="s">
        <v>356</v>
      </c>
      <c r="H231" s="193">
        <v>0.75600000000000001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145</v>
      </c>
      <c r="AU231" s="191" t="s">
        <v>143</v>
      </c>
      <c r="AV231" s="12" t="s">
        <v>143</v>
      </c>
      <c r="AW231" s="12" t="s">
        <v>34</v>
      </c>
      <c r="AX231" s="12" t="s">
        <v>70</v>
      </c>
      <c r="AY231" s="191" t="s">
        <v>135</v>
      </c>
    </row>
    <row r="232" spans="2:65" s="11" customFormat="1" ht="13.5" x14ac:dyDescent="0.3">
      <c r="B232" s="182"/>
      <c r="D232" s="183" t="s">
        <v>145</v>
      </c>
      <c r="E232" s="184" t="s">
        <v>5</v>
      </c>
      <c r="F232" s="185" t="s">
        <v>357</v>
      </c>
      <c r="H232" s="184" t="s">
        <v>5</v>
      </c>
      <c r="I232" s="186"/>
      <c r="L232" s="182"/>
      <c r="M232" s="187"/>
      <c r="N232" s="188"/>
      <c r="O232" s="188"/>
      <c r="P232" s="188"/>
      <c r="Q232" s="188"/>
      <c r="R232" s="188"/>
      <c r="S232" s="188"/>
      <c r="T232" s="189"/>
      <c r="AT232" s="184" t="s">
        <v>145</v>
      </c>
      <c r="AU232" s="184" t="s">
        <v>143</v>
      </c>
      <c r="AV232" s="11" t="s">
        <v>78</v>
      </c>
      <c r="AW232" s="11" t="s">
        <v>34</v>
      </c>
      <c r="AX232" s="11" t="s">
        <v>70</v>
      </c>
      <c r="AY232" s="184" t="s">
        <v>135</v>
      </c>
    </row>
    <row r="233" spans="2:65" s="12" customFormat="1" ht="13.5" x14ac:dyDescent="0.3">
      <c r="B233" s="190"/>
      <c r="D233" s="183" t="s">
        <v>145</v>
      </c>
      <c r="E233" s="191" t="s">
        <v>5</v>
      </c>
      <c r="F233" s="192" t="s">
        <v>358</v>
      </c>
      <c r="H233" s="193">
        <v>0.84799999999999998</v>
      </c>
      <c r="I233" s="194"/>
      <c r="L233" s="190"/>
      <c r="M233" s="195"/>
      <c r="N233" s="196"/>
      <c r="O233" s="196"/>
      <c r="P233" s="196"/>
      <c r="Q233" s="196"/>
      <c r="R233" s="196"/>
      <c r="S233" s="196"/>
      <c r="T233" s="197"/>
      <c r="AT233" s="191" t="s">
        <v>145</v>
      </c>
      <c r="AU233" s="191" t="s">
        <v>143</v>
      </c>
      <c r="AV233" s="12" t="s">
        <v>143</v>
      </c>
      <c r="AW233" s="12" t="s">
        <v>34</v>
      </c>
      <c r="AX233" s="12" t="s">
        <v>70</v>
      </c>
      <c r="AY233" s="191" t="s">
        <v>135</v>
      </c>
    </row>
    <row r="234" spans="2:65" s="12" customFormat="1" ht="13.5" x14ac:dyDescent="0.3">
      <c r="B234" s="190"/>
      <c r="D234" s="183" t="s">
        <v>145</v>
      </c>
      <c r="E234" s="191" t="s">
        <v>5</v>
      </c>
      <c r="F234" s="192" t="s">
        <v>359</v>
      </c>
      <c r="H234" s="193">
        <v>0.80300000000000005</v>
      </c>
      <c r="I234" s="194"/>
      <c r="L234" s="190"/>
      <c r="M234" s="195"/>
      <c r="N234" s="196"/>
      <c r="O234" s="196"/>
      <c r="P234" s="196"/>
      <c r="Q234" s="196"/>
      <c r="R234" s="196"/>
      <c r="S234" s="196"/>
      <c r="T234" s="197"/>
      <c r="AT234" s="191" t="s">
        <v>145</v>
      </c>
      <c r="AU234" s="191" t="s">
        <v>143</v>
      </c>
      <c r="AV234" s="12" t="s">
        <v>143</v>
      </c>
      <c r="AW234" s="12" t="s">
        <v>34</v>
      </c>
      <c r="AX234" s="12" t="s">
        <v>70</v>
      </c>
      <c r="AY234" s="191" t="s">
        <v>135</v>
      </c>
    </row>
    <row r="235" spans="2:65" s="12" customFormat="1" ht="13.5" x14ac:dyDescent="0.3">
      <c r="B235" s="190"/>
      <c r="D235" s="183" t="s">
        <v>145</v>
      </c>
      <c r="E235" s="191" t="s">
        <v>5</v>
      </c>
      <c r="F235" s="192" t="s">
        <v>360</v>
      </c>
      <c r="H235" s="193">
        <v>0.82499999999999996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145</v>
      </c>
      <c r="AU235" s="191" t="s">
        <v>143</v>
      </c>
      <c r="AV235" s="12" t="s">
        <v>143</v>
      </c>
      <c r="AW235" s="12" t="s">
        <v>34</v>
      </c>
      <c r="AX235" s="12" t="s">
        <v>70</v>
      </c>
      <c r="AY235" s="191" t="s">
        <v>135</v>
      </c>
    </row>
    <row r="236" spans="2:65" s="13" customFormat="1" ht="13.5" x14ac:dyDescent="0.3">
      <c r="B236" s="198"/>
      <c r="D236" s="183" t="s">
        <v>145</v>
      </c>
      <c r="E236" s="199" t="s">
        <v>5</v>
      </c>
      <c r="F236" s="200" t="s">
        <v>149</v>
      </c>
      <c r="H236" s="201">
        <v>31.477</v>
      </c>
      <c r="I236" s="202"/>
      <c r="L236" s="198"/>
      <c r="M236" s="203"/>
      <c r="N236" s="204"/>
      <c r="O236" s="204"/>
      <c r="P236" s="204"/>
      <c r="Q236" s="204"/>
      <c r="R236" s="204"/>
      <c r="S236" s="204"/>
      <c r="T236" s="205"/>
      <c r="AT236" s="199" t="s">
        <v>145</v>
      </c>
      <c r="AU236" s="199" t="s">
        <v>143</v>
      </c>
      <c r="AV236" s="13" t="s">
        <v>142</v>
      </c>
      <c r="AW236" s="13" t="s">
        <v>34</v>
      </c>
      <c r="AX236" s="13" t="s">
        <v>78</v>
      </c>
      <c r="AY236" s="199" t="s">
        <v>135</v>
      </c>
    </row>
    <row r="237" spans="2:65" s="1" customFormat="1" ht="16.5" customHeight="1" x14ac:dyDescent="0.3">
      <c r="B237" s="169"/>
      <c r="C237" s="170" t="s">
        <v>361</v>
      </c>
      <c r="D237" s="170" t="s">
        <v>137</v>
      </c>
      <c r="E237" s="171" t="s">
        <v>362</v>
      </c>
      <c r="F237" s="172" t="s">
        <v>363</v>
      </c>
      <c r="G237" s="173" t="s">
        <v>160</v>
      </c>
      <c r="H237" s="174">
        <v>278.38</v>
      </c>
      <c r="I237" s="175"/>
      <c r="J237" s="176">
        <f>ROUND(I237*H237,2)</f>
        <v>0</v>
      </c>
      <c r="K237" s="172" t="s">
        <v>141</v>
      </c>
      <c r="L237" s="41"/>
      <c r="M237" s="177" t="s">
        <v>5</v>
      </c>
      <c r="N237" s="178" t="s">
        <v>42</v>
      </c>
      <c r="O237" s="42"/>
      <c r="P237" s="179">
        <f>O237*H237</f>
        <v>0</v>
      </c>
      <c r="Q237" s="179">
        <v>1.5E-3</v>
      </c>
      <c r="R237" s="179">
        <f>Q237*H237</f>
        <v>0.41757</v>
      </c>
      <c r="S237" s="179">
        <v>0</v>
      </c>
      <c r="T237" s="180">
        <f>S237*H237</f>
        <v>0</v>
      </c>
      <c r="AR237" s="24" t="s">
        <v>142</v>
      </c>
      <c r="AT237" s="24" t="s">
        <v>137</v>
      </c>
      <c r="AU237" s="24" t="s">
        <v>143</v>
      </c>
      <c r="AY237" s="24" t="s">
        <v>135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4" t="s">
        <v>143</v>
      </c>
      <c r="BK237" s="181">
        <f>ROUND(I237*H237,2)</f>
        <v>0</v>
      </c>
      <c r="BL237" s="24" t="s">
        <v>142</v>
      </c>
      <c r="BM237" s="24" t="s">
        <v>364</v>
      </c>
    </row>
    <row r="238" spans="2:65" s="11" customFormat="1" ht="13.5" x14ac:dyDescent="0.3">
      <c r="B238" s="182"/>
      <c r="D238" s="183" t="s">
        <v>145</v>
      </c>
      <c r="E238" s="184" t="s">
        <v>5</v>
      </c>
      <c r="F238" s="185" t="s">
        <v>365</v>
      </c>
      <c r="H238" s="184" t="s">
        <v>5</v>
      </c>
      <c r="I238" s="186"/>
      <c r="L238" s="182"/>
      <c r="M238" s="187"/>
      <c r="N238" s="188"/>
      <c r="O238" s="188"/>
      <c r="P238" s="188"/>
      <c r="Q238" s="188"/>
      <c r="R238" s="188"/>
      <c r="S238" s="188"/>
      <c r="T238" s="189"/>
      <c r="AT238" s="184" t="s">
        <v>145</v>
      </c>
      <c r="AU238" s="184" t="s">
        <v>143</v>
      </c>
      <c r="AV238" s="11" t="s">
        <v>78</v>
      </c>
      <c r="AW238" s="11" t="s">
        <v>34</v>
      </c>
      <c r="AX238" s="11" t="s">
        <v>70</v>
      </c>
      <c r="AY238" s="184" t="s">
        <v>135</v>
      </c>
    </row>
    <row r="239" spans="2:65" s="11" customFormat="1" ht="13.5" x14ac:dyDescent="0.3">
      <c r="B239" s="182"/>
      <c r="D239" s="183" t="s">
        <v>145</v>
      </c>
      <c r="E239" s="184" t="s">
        <v>5</v>
      </c>
      <c r="F239" s="185" t="s">
        <v>349</v>
      </c>
      <c r="H239" s="184" t="s">
        <v>5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4" t="s">
        <v>145</v>
      </c>
      <c r="AU239" s="184" t="s">
        <v>143</v>
      </c>
      <c r="AV239" s="11" t="s">
        <v>78</v>
      </c>
      <c r="AW239" s="11" t="s">
        <v>34</v>
      </c>
      <c r="AX239" s="11" t="s">
        <v>70</v>
      </c>
      <c r="AY239" s="184" t="s">
        <v>135</v>
      </c>
    </row>
    <row r="240" spans="2:65" s="12" customFormat="1" ht="13.5" x14ac:dyDescent="0.3">
      <c r="B240" s="190"/>
      <c r="D240" s="183" t="s">
        <v>145</v>
      </c>
      <c r="E240" s="191" t="s">
        <v>5</v>
      </c>
      <c r="F240" s="192" t="s">
        <v>366</v>
      </c>
      <c r="H240" s="193">
        <v>14.2</v>
      </c>
      <c r="I240" s="194"/>
      <c r="L240" s="190"/>
      <c r="M240" s="195"/>
      <c r="N240" s="196"/>
      <c r="O240" s="196"/>
      <c r="P240" s="196"/>
      <c r="Q240" s="196"/>
      <c r="R240" s="196"/>
      <c r="S240" s="196"/>
      <c r="T240" s="197"/>
      <c r="AT240" s="191" t="s">
        <v>145</v>
      </c>
      <c r="AU240" s="191" t="s">
        <v>143</v>
      </c>
      <c r="AV240" s="12" t="s">
        <v>143</v>
      </c>
      <c r="AW240" s="12" t="s">
        <v>34</v>
      </c>
      <c r="AX240" s="12" t="s">
        <v>70</v>
      </c>
      <c r="AY240" s="191" t="s">
        <v>135</v>
      </c>
    </row>
    <row r="241" spans="2:65" s="12" customFormat="1" ht="13.5" x14ac:dyDescent="0.3">
      <c r="B241" s="190"/>
      <c r="D241" s="183" t="s">
        <v>145</v>
      </c>
      <c r="E241" s="191" t="s">
        <v>5</v>
      </c>
      <c r="F241" s="192" t="s">
        <v>367</v>
      </c>
      <c r="H241" s="193">
        <v>9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145</v>
      </c>
      <c r="AU241" s="191" t="s">
        <v>143</v>
      </c>
      <c r="AV241" s="12" t="s">
        <v>143</v>
      </c>
      <c r="AW241" s="12" t="s">
        <v>34</v>
      </c>
      <c r="AX241" s="12" t="s">
        <v>70</v>
      </c>
      <c r="AY241" s="191" t="s">
        <v>135</v>
      </c>
    </row>
    <row r="242" spans="2:65" s="12" customFormat="1" ht="13.5" x14ac:dyDescent="0.3">
      <c r="B242" s="190"/>
      <c r="D242" s="183" t="s">
        <v>145</v>
      </c>
      <c r="E242" s="191" t="s">
        <v>5</v>
      </c>
      <c r="F242" s="192" t="s">
        <v>368</v>
      </c>
      <c r="H242" s="193">
        <v>9</v>
      </c>
      <c r="I242" s="194"/>
      <c r="L242" s="190"/>
      <c r="M242" s="195"/>
      <c r="N242" s="196"/>
      <c r="O242" s="196"/>
      <c r="P242" s="196"/>
      <c r="Q242" s="196"/>
      <c r="R242" s="196"/>
      <c r="S242" s="196"/>
      <c r="T242" s="197"/>
      <c r="AT242" s="191" t="s">
        <v>145</v>
      </c>
      <c r="AU242" s="191" t="s">
        <v>143</v>
      </c>
      <c r="AV242" s="12" t="s">
        <v>143</v>
      </c>
      <c r="AW242" s="12" t="s">
        <v>34</v>
      </c>
      <c r="AX242" s="12" t="s">
        <v>70</v>
      </c>
      <c r="AY242" s="191" t="s">
        <v>135</v>
      </c>
    </row>
    <row r="243" spans="2:65" s="12" customFormat="1" ht="13.5" x14ac:dyDescent="0.3">
      <c r="B243" s="190"/>
      <c r="D243" s="183" t="s">
        <v>145</v>
      </c>
      <c r="E243" s="191" t="s">
        <v>5</v>
      </c>
      <c r="F243" s="192" t="s">
        <v>369</v>
      </c>
      <c r="H243" s="193">
        <v>38.4</v>
      </c>
      <c r="I243" s="194"/>
      <c r="L243" s="190"/>
      <c r="M243" s="195"/>
      <c r="N243" s="196"/>
      <c r="O243" s="196"/>
      <c r="P243" s="196"/>
      <c r="Q243" s="196"/>
      <c r="R243" s="196"/>
      <c r="S243" s="196"/>
      <c r="T243" s="197"/>
      <c r="AT243" s="191" t="s">
        <v>145</v>
      </c>
      <c r="AU243" s="191" t="s">
        <v>143</v>
      </c>
      <c r="AV243" s="12" t="s">
        <v>143</v>
      </c>
      <c r="AW243" s="12" t="s">
        <v>34</v>
      </c>
      <c r="AX243" s="12" t="s">
        <v>70</v>
      </c>
      <c r="AY243" s="191" t="s">
        <v>135</v>
      </c>
    </row>
    <row r="244" spans="2:65" s="12" customFormat="1" ht="13.5" x14ac:dyDescent="0.3">
      <c r="B244" s="190"/>
      <c r="D244" s="183" t="s">
        <v>145</v>
      </c>
      <c r="E244" s="191" t="s">
        <v>5</v>
      </c>
      <c r="F244" s="192" t="s">
        <v>370</v>
      </c>
      <c r="H244" s="193">
        <v>168.96</v>
      </c>
      <c r="I244" s="194"/>
      <c r="L244" s="190"/>
      <c r="M244" s="195"/>
      <c r="N244" s="196"/>
      <c r="O244" s="196"/>
      <c r="P244" s="196"/>
      <c r="Q244" s="196"/>
      <c r="R244" s="196"/>
      <c r="S244" s="196"/>
      <c r="T244" s="197"/>
      <c r="AT244" s="191" t="s">
        <v>145</v>
      </c>
      <c r="AU244" s="191" t="s">
        <v>143</v>
      </c>
      <c r="AV244" s="12" t="s">
        <v>143</v>
      </c>
      <c r="AW244" s="12" t="s">
        <v>34</v>
      </c>
      <c r="AX244" s="12" t="s">
        <v>70</v>
      </c>
      <c r="AY244" s="191" t="s">
        <v>135</v>
      </c>
    </row>
    <row r="245" spans="2:65" s="12" customFormat="1" ht="13.5" x14ac:dyDescent="0.3">
      <c r="B245" s="190"/>
      <c r="D245" s="183" t="s">
        <v>145</v>
      </c>
      <c r="E245" s="191" t="s">
        <v>5</v>
      </c>
      <c r="F245" s="192" t="s">
        <v>371</v>
      </c>
      <c r="H245" s="193">
        <v>14.88</v>
      </c>
      <c r="I245" s="194"/>
      <c r="L245" s="190"/>
      <c r="M245" s="195"/>
      <c r="N245" s="196"/>
      <c r="O245" s="196"/>
      <c r="P245" s="196"/>
      <c r="Q245" s="196"/>
      <c r="R245" s="196"/>
      <c r="S245" s="196"/>
      <c r="T245" s="197"/>
      <c r="AT245" s="191" t="s">
        <v>145</v>
      </c>
      <c r="AU245" s="191" t="s">
        <v>143</v>
      </c>
      <c r="AV245" s="12" t="s">
        <v>143</v>
      </c>
      <c r="AW245" s="12" t="s">
        <v>34</v>
      </c>
      <c r="AX245" s="12" t="s">
        <v>70</v>
      </c>
      <c r="AY245" s="191" t="s">
        <v>135</v>
      </c>
    </row>
    <row r="246" spans="2:65" s="12" customFormat="1" ht="13.5" x14ac:dyDescent="0.3">
      <c r="B246" s="190"/>
      <c r="D246" s="183" t="s">
        <v>145</v>
      </c>
      <c r="E246" s="191" t="s">
        <v>5</v>
      </c>
      <c r="F246" s="192" t="s">
        <v>372</v>
      </c>
      <c r="H246" s="193">
        <v>7.44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145</v>
      </c>
      <c r="AU246" s="191" t="s">
        <v>143</v>
      </c>
      <c r="AV246" s="12" t="s">
        <v>143</v>
      </c>
      <c r="AW246" s="12" t="s">
        <v>34</v>
      </c>
      <c r="AX246" s="12" t="s">
        <v>70</v>
      </c>
      <c r="AY246" s="191" t="s">
        <v>135</v>
      </c>
    </row>
    <row r="247" spans="2:65" s="11" customFormat="1" ht="13.5" x14ac:dyDescent="0.3">
      <c r="B247" s="182"/>
      <c r="D247" s="183" t="s">
        <v>145</v>
      </c>
      <c r="E247" s="184" t="s">
        <v>5</v>
      </c>
      <c r="F247" s="185" t="s">
        <v>357</v>
      </c>
      <c r="H247" s="184" t="s">
        <v>5</v>
      </c>
      <c r="I247" s="186"/>
      <c r="L247" s="182"/>
      <c r="M247" s="187"/>
      <c r="N247" s="188"/>
      <c r="O247" s="188"/>
      <c r="P247" s="188"/>
      <c r="Q247" s="188"/>
      <c r="R247" s="188"/>
      <c r="S247" s="188"/>
      <c r="T247" s="189"/>
      <c r="AT247" s="184" t="s">
        <v>145</v>
      </c>
      <c r="AU247" s="184" t="s">
        <v>143</v>
      </c>
      <c r="AV247" s="11" t="s">
        <v>78</v>
      </c>
      <c r="AW247" s="11" t="s">
        <v>34</v>
      </c>
      <c r="AX247" s="11" t="s">
        <v>70</v>
      </c>
      <c r="AY247" s="184" t="s">
        <v>135</v>
      </c>
    </row>
    <row r="248" spans="2:65" s="12" customFormat="1" ht="13.5" x14ac:dyDescent="0.3">
      <c r="B248" s="190"/>
      <c r="D248" s="183" t="s">
        <v>145</v>
      </c>
      <c r="E248" s="191" t="s">
        <v>5</v>
      </c>
      <c r="F248" s="192" t="s">
        <v>373</v>
      </c>
      <c r="H248" s="193">
        <v>5.65</v>
      </c>
      <c r="I248" s="194"/>
      <c r="L248" s="190"/>
      <c r="M248" s="195"/>
      <c r="N248" s="196"/>
      <c r="O248" s="196"/>
      <c r="P248" s="196"/>
      <c r="Q248" s="196"/>
      <c r="R248" s="196"/>
      <c r="S248" s="196"/>
      <c r="T248" s="197"/>
      <c r="AT248" s="191" t="s">
        <v>145</v>
      </c>
      <c r="AU248" s="191" t="s">
        <v>143</v>
      </c>
      <c r="AV248" s="12" t="s">
        <v>143</v>
      </c>
      <c r="AW248" s="12" t="s">
        <v>34</v>
      </c>
      <c r="AX248" s="12" t="s">
        <v>70</v>
      </c>
      <c r="AY248" s="191" t="s">
        <v>135</v>
      </c>
    </row>
    <row r="249" spans="2:65" s="12" customFormat="1" ht="13.5" x14ac:dyDescent="0.3">
      <c r="B249" s="190"/>
      <c r="D249" s="183" t="s">
        <v>145</v>
      </c>
      <c r="E249" s="191" t="s">
        <v>5</v>
      </c>
      <c r="F249" s="192" t="s">
        <v>374</v>
      </c>
      <c r="H249" s="193">
        <v>5.35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145</v>
      </c>
      <c r="AU249" s="191" t="s">
        <v>143</v>
      </c>
      <c r="AV249" s="12" t="s">
        <v>143</v>
      </c>
      <c r="AW249" s="12" t="s">
        <v>34</v>
      </c>
      <c r="AX249" s="12" t="s">
        <v>70</v>
      </c>
      <c r="AY249" s="191" t="s">
        <v>135</v>
      </c>
    </row>
    <row r="250" spans="2:65" s="12" customFormat="1" ht="13.5" x14ac:dyDescent="0.3">
      <c r="B250" s="190"/>
      <c r="D250" s="183" t="s">
        <v>145</v>
      </c>
      <c r="E250" s="191" t="s">
        <v>5</v>
      </c>
      <c r="F250" s="192" t="s">
        <v>375</v>
      </c>
      <c r="H250" s="193">
        <v>5.5</v>
      </c>
      <c r="I250" s="194"/>
      <c r="L250" s="190"/>
      <c r="M250" s="195"/>
      <c r="N250" s="196"/>
      <c r="O250" s="196"/>
      <c r="P250" s="196"/>
      <c r="Q250" s="196"/>
      <c r="R250" s="196"/>
      <c r="S250" s="196"/>
      <c r="T250" s="197"/>
      <c r="AT250" s="191" t="s">
        <v>145</v>
      </c>
      <c r="AU250" s="191" t="s">
        <v>143</v>
      </c>
      <c r="AV250" s="12" t="s">
        <v>143</v>
      </c>
      <c r="AW250" s="12" t="s">
        <v>34</v>
      </c>
      <c r="AX250" s="12" t="s">
        <v>70</v>
      </c>
      <c r="AY250" s="191" t="s">
        <v>135</v>
      </c>
    </row>
    <row r="251" spans="2:65" s="13" customFormat="1" ht="13.5" x14ac:dyDescent="0.3">
      <c r="B251" s="198"/>
      <c r="D251" s="183" t="s">
        <v>145</v>
      </c>
      <c r="E251" s="199" t="s">
        <v>5</v>
      </c>
      <c r="F251" s="200" t="s">
        <v>149</v>
      </c>
      <c r="H251" s="201">
        <v>278.38</v>
      </c>
      <c r="I251" s="202"/>
      <c r="L251" s="198"/>
      <c r="M251" s="203"/>
      <c r="N251" s="204"/>
      <c r="O251" s="204"/>
      <c r="P251" s="204"/>
      <c r="Q251" s="204"/>
      <c r="R251" s="204"/>
      <c r="S251" s="204"/>
      <c r="T251" s="205"/>
      <c r="AT251" s="199" t="s">
        <v>145</v>
      </c>
      <c r="AU251" s="199" t="s">
        <v>143</v>
      </c>
      <c r="AV251" s="13" t="s">
        <v>142</v>
      </c>
      <c r="AW251" s="13" t="s">
        <v>34</v>
      </c>
      <c r="AX251" s="13" t="s">
        <v>78</v>
      </c>
      <c r="AY251" s="199" t="s">
        <v>135</v>
      </c>
    </row>
    <row r="252" spans="2:65" s="1" customFormat="1" ht="25.5" customHeight="1" x14ac:dyDescent="0.3">
      <c r="B252" s="169"/>
      <c r="C252" s="170" t="s">
        <v>376</v>
      </c>
      <c r="D252" s="170" t="s">
        <v>137</v>
      </c>
      <c r="E252" s="171" t="s">
        <v>377</v>
      </c>
      <c r="F252" s="172" t="s">
        <v>378</v>
      </c>
      <c r="G252" s="173" t="s">
        <v>140</v>
      </c>
      <c r="H252" s="174">
        <v>72.185000000000002</v>
      </c>
      <c r="I252" s="175"/>
      <c r="J252" s="176">
        <f>ROUND(I252*H252,2)</f>
        <v>0</v>
      </c>
      <c r="K252" s="172" t="s">
        <v>141</v>
      </c>
      <c r="L252" s="41"/>
      <c r="M252" s="177" t="s">
        <v>5</v>
      </c>
      <c r="N252" s="178" t="s">
        <v>42</v>
      </c>
      <c r="O252" s="42"/>
      <c r="P252" s="179">
        <f>O252*H252</f>
        <v>0</v>
      </c>
      <c r="Q252" s="179">
        <v>4.3800000000000002E-3</v>
      </c>
      <c r="R252" s="179">
        <f>Q252*H252</f>
        <v>0.31617030000000002</v>
      </c>
      <c r="S252" s="179">
        <v>0</v>
      </c>
      <c r="T252" s="180">
        <f>S252*H252</f>
        <v>0</v>
      </c>
      <c r="AR252" s="24" t="s">
        <v>142</v>
      </c>
      <c r="AT252" s="24" t="s">
        <v>137</v>
      </c>
      <c r="AU252" s="24" t="s">
        <v>143</v>
      </c>
      <c r="AY252" s="24" t="s">
        <v>135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24" t="s">
        <v>143</v>
      </c>
      <c r="BK252" s="181">
        <f>ROUND(I252*H252,2)</f>
        <v>0</v>
      </c>
      <c r="BL252" s="24" t="s">
        <v>142</v>
      </c>
      <c r="BM252" s="24" t="s">
        <v>379</v>
      </c>
    </row>
    <row r="253" spans="2:65" s="12" customFormat="1" ht="13.5" x14ac:dyDescent="0.3">
      <c r="B253" s="190"/>
      <c r="D253" s="183" t="s">
        <v>145</v>
      </c>
      <c r="E253" s="191" t="s">
        <v>5</v>
      </c>
      <c r="F253" s="192" t="s">
        <v>380</v>
      </c>
      <c r="H253" s="193">
        <v>72.185000000000002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145</v>
      </c>
      <c r="AU253" s="191" t="s">
        <v>143</v>
      </c>
      <c r="AV253" s="12" t="s">
        <v>143</v>
      </c>
      <c r="AW253" s="12" t="s">
        <v>34</v>
      </c>
      <c r="AX253" s="12" t="s">
        <v>78</v>
      </c>
      <c r="AY253" s="191" t="s">
        <v>135</v>
      </c>
    </row>
    <row r="254" spans="2:65" s="1" customFormat="1" ht="25.5" customHeight="1" x14ac:dyDescent="0.3">
      <c r="B254" s="169"/>
      <c r="C254" s="170" t="s">
        <v>381</v>
      </c>
      <c r="D254" s="170" t="s">
        <v>137</v>
      </c>
      <c r="E254" s="171" t="s">
        <v>382</v>
      </c>
      <c r="F254" s="172" t="s">
        <v>383</v>
      </c>
      <c r="G254" s="173" t="s">
        <v>140</v>
      </c>
      <c r="H254" s="174">
        <v>606.577</v>
      </c>
      <c r="I254" s="175"/>
      <c r="J254" s="176">
        <f>ROUND(I254*H254,2)</f>
        <v>0</v>
      </c>
      <c r="K254" s="172" t="s">
        <v>141</v>
      </c>
      <c r="L254" s="41"/>
      <c r="M254" s="177" t="s">
        <v>5</v>
      </c>
      <c r="N254" s="178" t="s">
        <v>42</v>
      </c>
      <c r="O254" s="42"/>
      <c r="P254" s="179">
        <f>O254*H254</f>
        <v>0</v>
      </c>
      <c r="Q254" s="179">
        <v>8.5000000000000006E-3</v>
      </c>
      <c r="R254" s="179">
        <f>Q254*H254</f>
        <v>5.1559045000000001</v>
      </c>
      <c r="S254" s="179">
        <v>0</v>
      </c>
      <c r="T254" s="180">
        <f>S254*H254</f>
        <v>0</v>
      </c>
      <c r="AR254" s="24" t="s">
        <v>142</v>
      </c>
      <c r="AT254" s="24" t="s">
        <v>137</v>
      </c>
      <c r="AU254" s="24" t="s">
        <v>143</v>
      </c>
      <c r="AY254" s="24" t="s">
        <v>135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24" t="s">
        <v>143</v>
      </c>
      <c r="BK254" s="181">
        <f>ROUND(I254*H254,2)</f>
        <v>0</v>
      </c>
      <c r="BL254" s="24" t="s">
        <v>142</v>
      </c>
      <c r="BM254" s="24" t="s">
        <v>384</v>
      </c>
    </row>
    <row r="255" spans="2:65" s="12" customFormat="1" ht="13.5" x14ac:dyDescent="0.3">
      <c r="B255" s="190"/>
      <c r="D255" s="183" t="s">
        <v>145</v>
      </c>
      <c r="E255" s="191" t="s">
        <v>5</v>
      </c>
      <c r="F255" s="192" t="s">
        <v>385</v>
      </c>
      <c r="H255" s="193">
        <v>429.726</v>
      </c>
      <c r="I255" s="194"/>
      <c r="L255" s="190"/>
      <c r="M255" s="195"/>
      <c r="N255" s="196"/>
      <c r="O255" s="196"/>
      <c r="P255" s="196"/>
      <c r="Q255" s="196"/>
      <c r="R255" s="196"/>
      <c r="S255" s="196"/>
      <c r="T255" s="197"/>
      <c r="AT255" s="191" t="s">
        <v>145</v>
      </c>
      <c r="AU255" s="191" t="s">
        <v>143</v>
      </c>
      <c r="AV255" s="12" t="s">
        <v>143</v>
      </c>
      <c r="AW255" s="12" t="s">
        <v>34</v>
      </c>
      <c r="AX255" s="12" t="s">
        <v>70</v>
      </c>
      <c r="AY255" s="191" t="s">
        <v>135</v>
      </c>
    </row>
    <row r="256" spans="2:65" s="12" customFormat="1" ht="13.5" x14ac:dyDescent="0.3">
      <c r="B256" s="190"/>
      <c r="D256" s="183" t="s">
        <v>145</v>
      </c>
      <c r="E256" s="191" t="s">
        <v>5</v>
      </c>
      <c r="F256" s="192" t="s">
        <v>386</v>
      </c>
      <c r="H256" s="193">
        <v>176.851</v>
      </c>
      <c r="I256" s="194"/>
      <c r="L256" s="190"/>
      <c r="M256" s="195"/>
      <c r="N256" s="196"/>
      <c r="O256" s="196"/>
      <c r="P256" s="196"/>
      <c r="Q256" s="196"/>
      <c r="R256" s="196"/>
      <c r="S256" s="196"/>
      <c r="T256" s="197"/>
      <c r="AT256" s="191" t="s">
        <v>145</v>
      </c>
      <c r="AU256" s="191" t="s">
        <v>143</v>
      </c>
      <c r="AV256" s="12" t="s">
        <v>143</v>
      </c>
      <c r="AW256" s="12" t="s">
        <v>34</v>
      </c>
      <c r="AX256" s="12" t="s">
        <v>70</v>
      </c>
      <c r="AY256" s="191" t="s">
        <v>135</v>
      </c>
    </row>
    <row r="257" spans="2:65" s="13" customFormat="1" ht="13.5" x14ac:dyDescent="0.3">
      <c r="B257" s="198"/>
      <c r="D257" s="183" t="s">
        <v>145</v>
      </c>
      <c r="E257" s="199" t="s">
        <v>5</v>
      </c>
      <c r="F257" s="200" t="s">
        <v>149</v>
      </c>
      <c r="H257" s="201">
        <v>606.577</v>
      </c>
      <c r="I257" s="202"/>
      <c r="L257" s="198"/>
      <c r="M257" s="203"/>
      <c r="N257" s="204"/>
      <c r="O257" s="204"/>
      <c r="P257" s="204"/>
      <c r="Q257" s="204"/>
      <c r="R257" s="204"/>
      <c r="S257" s="204"/>
      <c r="T257" s="205"/>
      <c r="AT257" s="199" t="s">
        <v>145</v>
      </c>
      <c r="AU257" s="199" t="s">
        <v>143</v>
      </c>
      <c r="AV257" s="13" t="s">
        <v>142</v>
      </c>
      <c r="AW257" s="13" t="s">
        <v>34</v>
      </c>
      <c r="AX257" s="13" t="s">
        <v>78</v>
      </c>
      <c r="AY257" s="199" t="s">
        <v>135</v>
      </c>
    </row>
    <row r="258" spans="2:65" s="1" customFormat="1" ht="16.5" customHeight="1" x14ac:dyDescent="0.3">
      <c r="B258" s="169"/>
      <c r="C258" s="206" t="s">
        <v>387</v>
      </c>
      <c r="D258" s="206" t="s">
        <v>289</v>
      </c>
      <c r="E258" s="207" t="s">
        <v>388</v>
      </c>
      <c r="F258" s="208" t="s">
        <v>389</v>
      </c>
      <c r="G258" s="209" t="s">
        <v>140</v>
      </c>
      <c r="H258" s="210">
        <v>438.32499999999999</v>
      </c>
      <c r="I258" s="211"/>
      <c r="J258" s="212">
        <f>ROUND(I258*H258,2)</f>
        <v>0</v>
      </c>
      <c r="K258" s="208" t="s">
        <v>141</v>
      </c>
      <c r="L258" s="213"/>
      <c r="M258" s="214" t="s">
        <v>5</v>
      </c>
      <c r="N258" s="215" t="s">
        <v>42</v>
      </c>
      <c r="O258" s="42"/>
      <c r="P258" s="179">
        <f>O258*H258</f>
        <v>0</v>
      </c>
      <c r="Q258" s="179">
        <v>3.2200000000000002E-3</v>
      </c>
      <c r="R258" s="179">
        <f>Q258*H258</f>
        <v>1.4114065</v>
      </c>
      <c r="S258" s="179">
        <v>0</v>
      </c>
      <c r="T258" s="180">
        <f>S258*H258</f>
        <v>0</v>
      </c>
      <c r="AR258" s="24" t="s">
        <v>186</v>
      </c>
      <c r="AT258" s="24" t="s">
        <v>289</v>
      </c>
      <c r="AU258" s="24" t="s">
        <v>143</v>
      </c>
      <c r="AY258" s="24" t="s">
        <v>135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4" t="s">
        <v>143</v>
      </c>
      <c r="BK258" s="181">
        <f>ROUND(I258*H258,2)</f>
        <v>0</v>
      </c>
      <c r="BL258" s="24" t="s">
        <v>142</v>
      </c>
      <c r="BM258" s="24" t="s">
        <v>390</v>
      </c>
    </row>
    <row r="259" spans="2:65" s="11" customFormat="1" ht="13.5" x14ac:dyDescent="0.3">
      <c r="B259" s="182"/>
      <c r="D259" s="183" t="s">
        <v>145</v>
      </c>
      <c r="E259" s="184" t="s">
        <v>5</v>
      </c>
      <c r="F259" s="185" t="s">
        <v>391</v>
      </c>
      <c r="H259" s="184" t="s">
        <v>5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4" t="s">
        <v>145</v>
      </c>
      <c r="AU259" s="184" t="s">
        <v>143</v>
      </c>
      <c r="AV259" s="11" t="s">
        <v>78</v>
      </c>
      <c r="AW259" s="11" t="s">
        <v>34</v>
      </c>
      <c r="AX259" s="11" t="s">
        <v>70</v>
      </c>
      <c r="AY259" s="184" t="s">
        <v>135</v>
      </c>
    </row>
    <row r="260" spans="2:65" s="12" customFormat="1" ht="13.5" x14ac:dyDescent="0.3">
      <c r="B260" s="190"/>
      <c r="D260" s="183" t="s">
        <v>145</v>
      </c>
      <c r="E260" s="191" t="s">
        <v>5</v>
      </c>
      <c r="F260" s="192" t="s">
        <v>392</v>
      </c>
      <c r="H260" s="193">
        <v>438.32499999999999</v>
      </c>
      <c r="I260" s="194"/>
      <c r="L260" s="190"/>
      <c r="M260" s="195"/>
      <c r="N260" s="196"/>
      <c r="O260" s="196"/>
      <c r="P260" s="196"/>
      <c r="Q260" s="196"/>
      <c r="R260" s="196"/>
      <c r="S260" s="196"/>
      <c r="T260" s="197"/>
      <c r="AT260" s="191" t="s">
        <v>145</v>
      </c>
      <c r="AU260" s="191" t="s">
        <v>143</v>
      </c>
      <c r="AV260" s="12" t="s">
        <v>143</v>
      </c>
      <c r="AW260" s="12" t="s">
        <v>34</v>
      </c>
      <c r="AX260" s="12" t="s">
        <v>78</v>
      </c>
      <c r="AY260" s="191" t="s">
        <v>135</v>
      </c>
    </row>
    <row r="261" spans="2:65" s="1" customFormat="1" ht="25.5" customHeight="1" x14ac:dyDescent="0.3">
      <c r="B261" s="169"/>
      <c r="C261" s="206" t="s">
        <v>393</v>
      </c>
      <c r="D261" s="206" t="s">
        <v>289</v>
      </c>
      <c r="E261" s="207" t="s">
        <v>394</v>
      </c>
      <c r="F261" s="208" t="s">
        <v>395</v>
      </c>
      <c r="G261" s="209" t="s">
        <v>140</v>
      </c>
      <c r="H261" s="210">
        <v>177.327</v>
      </c>
      <c r="I261" s="211"/>
      <c r="J261" s="212">
        <f>ROUND(I261*H261,2)</f>
        <v>0</v>
      </c>
      <c r="K261" s="208" t="s">
        <v>141</v>
      </c>
      <c r="L261" s="213"/>
      <c r="M261" s="214" t="s">
        <v>5</v>
      </c>
      <c r="N261" s="215" t="s">
        <v>42</v>
      </c>
      <c r="O261" s="42"/>
      <c r="P261" s="179">
        <f>O261*H261</f>
        <v>0</v>
      </c>
      <c r="Q261" s="179">
        <v>4.8999999999999998E-3</v>
      </c>
      <c r="R261" s="179">
        <f>Q261*H261</f>
        <v>0.86890230000000002</v>
      </c>
      <c r="S261" s="179">
        <v>0</v>
      </c>
      <c r="T261" s="180">
        <f>S261*H261</f>
        <v>0</v>
      </c>
      <c r="AR261" s="24" t="s">
        <v>186</v>
      </c>
      <c r="AT261" s="24" t="s">
        <v>289</v>
      </c>
      <c r="AU261" s="24" t="s">
        <v>143</v>
      </c>
      <c r="AY261" s="24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4" t="s">
        <v>143</v>
      </c>
      <c r="BK261" s="181">
        <f>ROUND(I261*H261,2)</f>
        <v>0</v>
      </c>
      <c r="BL261" s="24" t="s">
        <v>142</v>
      </c>
      <c r="BM261" s="24" t="s">
        <v>396</v>
      </c>
    </row>
    <row r="262" spans="2:65" s="11" customFormat="1" ht="13.5" x14ac:dyDescent="0.3">
      <c r="B262" s="182"/>
      <c r="D262" s="183" t="s">
        <v>145</v>
      </c>
      <c r="E262" s="184" t="s">
        <v>5</v>
      </c>
      <c r="F262" s="185" t="s">
        <v>391</v>
      </c>
      <c r="H262" s="184" t="s">
        <v>5</v>
      </c>
      <c r="I262" s="186"/>
      <c r="L262" s="182"/>
      <c r="M262" s="187"/>
      <c r="N262" s="188"/>
      <c r="O262" s="188"/>
      <c r="P262" s="188"/>
      <c r="Q262" s="188"/>
      <c r="R262" s="188"/>
      <c r="S262" s="188"/>
      <c r="T262" s="189"/>
      <c r="AT262" s="184" t="s">
        <v>145</v>
      </c>
      <c r="AU262" s="184" t="s">
        <v>143</v>
      </c>
      <c r="AV262" s="11" t="s">
        <v>78</v>
      </c>
      <c r="AW262" s="11" t="s">
        <v>34</v>
      </c>
      <c r="AX262" s="11" t="s">
        <v>70</v>
      </c>
      <c r="AY262" s="184" t="s">
        <v>135</v>
      </c>
    </row>
    <row r="263" spans="2:65" s="12" customFormat="1" ht="13.5" x14ac:dyDescent="0.3">
      <c r="B263" s="190"/>
      <c r="D263" s="183" t="s">
        <v>145</v>
      </c>
      <c r="E263" s="191" t="s">
        <v>5</v>
      </c>
      <c r="F263" s="192" t="s">
        <v>397</v>
      </c>
      <c r="H263" s="193">
        <v>177.327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145</v>
      </c>
      <c r="AU263" s="191" t="s">
        <v>143</v>
      </c>
      <c r="AV263" s="12" t="s">
        <v>143</v>
      </c>
      <c r="AW263" s="12" t="s">
        <v>34</v>
      </c>
      <c r="AX263" s="12" t="s">
        <v>78</v>
      </c>
      <c r="AY263" s="191" t="s">
        <v>135</v>
      </c>
    </row>
    <row r="264" spans="2:65" s="1" customFormat="1" ht="25.5" customHeight="1" x14ac:dyDescent="0.3">
      <c r="B264" s="169"/>
      <c r="C264" s="170" t="s">
        <v>398</v>
      </c>
      <c r="D264" s="170" t="s">
        <v>137</v>
      </c>
      <c r="E264" s="171" t="s">
        <v>399</v>
      </c>
      <c r="F264" s="172" t="s">
        <v>400</v>
      </c>
      <c r="G264" s="173" t="s">
        <v>160</v>
      </c>
      <c r="H264" s="174">
        <v>5.39</v>
      </c>
      <c r="I264" s="175"/>
      <c r="J264" s="176">
        <f>ROUND(I264*H264,2)</f>
        <v>0</v>
      </c>
      <c r="K264" s="172" t="s">
        <v>141</v>
      </c>
      <c r="L264" s="41"/>
      <c r="M264" s="177" t="s">
        <v>5</v>
      </c>
      <c r="N264" s="178" t="s">
        <v>42</v>
      </c>
      <c r="O264" s="42"/>
      <c r="P264" s="179">
        <f>O264*H264</f>
        <v>0</v>
      </c>
      <c r="Q264" s="179">
        <v>3.3899999999999998E-3</v>
      </c>
      <c r="R264" s="179">
        <f>Q264*H264</f>
        <v>1.8272099999999999E-2</v>
      </c>
      <c r="S264" s="179">
        <v>0</v>
      </c>
      <c r="T264" s="180">
        <f>S264*H264</f>
        <v>0</v>
      </c>
      <c r="AR264" s="24" t="s">
        <v>142</v>
      </c>
      <c r="AT264" s="24" t="s">
        <v>137</v>
      </c>
      <c r="AU264" s="24" t="s">
        <v>143</v>
      </c>
      <c r="AY264" s="24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4" t="s">
        <v>143</v>
      </c>
      <c r="BK264" s="181">
        <f>ROUND(I264*H264,2)</f>
        <v>0</v>
      </c>
      <c r="BL264" s="24" t="s">
        <v>142</v>
      </c>
      <c r="BM264" s="24" t="s">
        <v>401</v>
      </c>
    </row>
    <row r="265" spans="2:65" s="12" customFormat="1" ht="13.5" x14ac:dyDescent="0.3">
      <c r="B265" s="190"/>
      <c r="D265" s="183" t="s">
        <v>145</v>
      </c>
      <c r="E265" s="191" t="s">
        <v>5</v>
      </c>
      <c r="F265" s="192" t="s">
        <v>402</v>
      </c>
      <c r="H265" s="193">
        <v>5.39</v>
      </c>
      <c r="I265" s="194"/>
      <c r="L265" s="190"/>
      <c r="M265" s="195"/>
      <c r="N265" s="196"/>
      <c r="O265" s="196"/>
      <c r="P265" s="196"/>
      <c r="Q265" s="196"/>
      <c r="R265" s="196"/>
      <c r="S265" s="196"/>
      <c r="T265" s="197"/>
      <c r="AT265" s="191" t="s">
        <v>145</v>
      </c>
      <c r="AU265" s="191" t="s">
        <v>143</v>
      </c>
      <c r="AV265" s="12" t="s">
        <v>143</v>
      </c>
      <c r="AW265" s="12" t="s">
        <v>34</v>
      </c>
      <c r="AX265" s="12" t="s">
        <v>78</v>
      </c>
      <c r="AY265" s="191" t="s">
        <v>135</v>
      </c>
    </row>
    <row r="266" spans="2:65" s="1" customFormat="1" ht="16.5" customHeight="1" x14ac:dyDescent="0.3">
      <c r="B266" s="169"/>
      <c r="C266" s="206" t="s">
        <v>403</v>
      </c>
      <c r="D266" s="206" t="s">
        <v>289</v>
      </c>
      <c r="E266" s="207" t="s">
        <v>404</v>
      </c>
      <c r="F266" s="208" t="s">
        <v>405</v>
      </c>
      <c r="G266" s="209" t="s">
        <v>140</v>
      </c>
      <c r="H266" s="210">
        <v>2.1989999999999998</v>
      </c>
      <c r="I266" s="211"/>
      <c r="J266" s="212">
        <f>ROUND(I266*H266,2)</f>
        <v>0</v>
      </c>
      <c r="K266" s="208" t="s">
        <v>141</v>
      </c>
      <c r="L266" s="213"/>
      <c r="M266" s="214" t="s">
        <v>5</v>
      </c>
      <c r="N266" s="215" t="s">
        <v>42</v>
      </c>
      <c r="O266" s="42"/>
      <c r="P266" s="179">
        <f>O266*H266</f>
        <v>0</v>
      </c>
      <c r="Q266" s="179">
        <v>9.2000000000000003E-4</v>
      </c>
      <c r="R266" s="179">
        <f>Q266*H266</f>
        <v>2.02308E-3</v>
      </c>
      <c r="S266" s="179">
        <v>0</v>
      </c>
      <c r="T266" s="180">
        <f>S266*H266</f>
        <v>0</v>
      </c>
      <c r="AR266" s="24" t="s">
        <v>186</v>
      </c>
      <c r="AT266" s="24" t="s">
        <v>289</v>
      </c>
      <c r="AU266" s="24" t="s">
        <v>143</v>
      </c>
      <c r="AY266" s="24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4" t="s">
        <v>143</v>
      </c>
      <c r="BK266" s="181">
        <f>ROUND(I266*H266,2)</f>
        <v>0</v>
      </c>
      <c r="BL266" s="24" t="s">
        <v>142</v>
      </c>
      <c r="BM266" s="24" t="s">
        <v>406</v>
      </c>
    </row>
    <row r="267" spans="2:65" s="12" customFormat="1" ht="13.5" x14ac:dyDescent="0.3">
      <c r="B267" s="190"/>
      <c r="D267" s="183" t="s">
        <v>145</v>
      </c>
      <c r="E267" s="191" t="s">
        <v>5</v>
      </c>
      <c r="F267" s="192" t="s">
        <v>407</v>
      </c>
      <c r="H267" s="193">
        <v>2.1989999999999998</v>
      </c>
      <c r="I267" s="194"/>
      <c r="L267" s="190"/>
      <c r="M267" s="195"/>
      <c r="N267" s="196"/>
      <c r="O267" s="196"/>
      <c r="P267" s="196"/>
      <c r="Q267" s="196"/>
      <c r="R267" s="196"/>
      <c r="S267" s="196"/>
      <c r="T267" s="197"/>
      <c r="AT267" s="191" t="s">
        <v>145</v>
      </c>
      <c r="AU267" s="191" t="s">
        <v>143</v>
      </c>
      <c r="AV267" s="12" t="s">
        <v>143</v>
      </c>
      <c r="AW267" s="12" t="s">
        <v>34</v>
      </c>
      <c r="AX267" s="12" t="s">
        <v>78</v>
      </c>
      <c r="AY267" s="191" t="s">
        <v>135</v>
      </c>
    </row>
    <row r="268" spans="2:65" s="1" customFormat="1" ht="25.5" customHeight="1" x14ac:dyDescent="0.3">
      <c r="B268" s="169"/>
      <c r="C268" s="170" t="s">
        <v>408</v>
      </c>
      <c r="D268" s="170" t="s">
        <v>137</v>
      </c>
      <c r="E268" s="171" t="s">
        <v>409</v>
      </c>
      <c r="F268" s="172" t="s">
        <v>410</v>
      </c>
      <c r="G268" s="173" t="s">
        <v>140</v>
      </c>
      <c r="H268" s="174">
        <v>18.48</v>
      </c>
      <c r="I268" s="175"/>
      <c r="J268" s="176">
        <f>ROUND(I268*H268,2)</f>
        <v>0</v>
      </c>
      <c r="K268" s="172" t="s">
        <v>141</v>
      </c>
      <c r="L268" s="41"/>
      <c r="M268" s="177" t="s">
        <v>5</v>
      </c>
      <c r="N268" s="178" t="s">
        <v>42</v>
      </c>
      <c r="O268" s="42"/>
      <c r="P268" s="179">
        <f>O268*H268</f>
        <v>0</v>
      </c>
      <c r="Q268" s="179">
        <v>9.3799999999999994E-3</v>
      </c>
      <c r="R268" s="179">
        <f>Q268*H268</f>
        <v>0.17334240000000001</v>
      </c>
      <c r="S268" s="179">
        <v>0</v>
      </c>
      <c r="T268" s="180">
        <f>S268*H268</f>
        <v>0</v>
      </c>
      <c r="AR268" s="24" t="s">
        <v>142</v>
      </c>
      <c r="AT268" s="24" t="s">
        <v>137</v>
      </c>
      <c r="AU268" s="24" t="s">
        <v>143</v>
      </c>
      <c r="AY268" s="24" t="s">
        <v>135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4" t="s">
        <v>143</v>
      </c>
      <c r="BK268" s="181">
        <f>ROUND(I268*H268,2)</f>
        <v>0</v>
      </c>
      <c r="BL268" s="24" t="s">
        <v>142</v>
      </c>
      <c r="BM268" s="24" t="s">
        <v>411</v>
      </c>
    </row>
    <row r="269" spans="2:65" s="11" customFormat="1" ht="13.5" x14ac:dyDescent="0.3">
      <c r="B269" s="182"/>
      <c r="D269" s="183" t="s">
        <v>145</v>
      </c>
      <c r="E269" s="184" t="s">
        <v>5</v>
      </c>
      <c r="F269" s="185" t="s">
        <v>412</v>
      </c>
      <c r="H269" s="184" t="s">
        <v>5</v>
      </c>
      <c r="I269" s="186"/>
      <c r="L269" s="182"/>
      <c r="M269" s="187"/>
      <c r="N269" s="188"/>
      <c r="O269" s="188"/>
      <c r="P269" s="188"/>
      <c r="Q269" s="188"/>
      <c r="R269" s="188"/>
      <c r="S269" s="188"/>
      <c r="T269" s="189"/>
      <c r="AT269" s="184" t="s">
        <v>145</v>
      </c>
      <c r="AU269" s="184" t="s">
        <v>143</v>
      </c>
      <c r="AV269" s="11" t="s">
        <v>78</v>
      </c>
      <c r="AW269" s="11" t="s">
        <v>34</v>
      </c>
      <c r="AX269" s="11" t="s">
        <v>70</v>
      </c>
      <c r="AY269" s="184" t="s">
        <v>135</v>
      </c>
    </row>
    <row r="270" spans="2:65" s="12" customFormat="1" ht="13.5" x14ac:dyDescent="0.3">
      <c r="B270" s="190"/>
      <c r="D270" s="183" t="s">
        <v>145</v>
      </c>
      <c r="E270" s="191" t="s">
        <v>5</v>
      </c>
      <c r="F270" s="192" t="s">
        <v>413</v>
      </c>
      <c r="H270" s="193">
        <v>18.48</v>
      </c>
      <c r="I270" s="194"/>
      <c r="L270" s="190"/>
      <c r="M270" s="195"/>
      <c r="N270" s="196"/>
      <c r="O270" s="196"/>
      <c r="P270" s="196"/>
      <c r="Q270" s="196"/>
      <c r="R270" s="196"/>
      <c r="S270" s="196"/>
      <c r="T270" s="197"/>
      <c r="AT270" s="191" t="s">
        <v>145</v>
      </c>
      <c r="AU270" s="191" t="s">
        <v>143</v>
      </c>
      <c r="AV270" s="12" t="s">
        <v>143</v>
      </c>
      <c r="AW270" s="12" t="s">
        <v>34</v>
      </c>
      <c r="AX270" s="12" t="s">
        <v>78</v>
      </c>
      <c r="AY270" s="191" t="s">
        <v>135</v>
      </c>
    </row>
    <row r="271" spans="2:65" s="1" customFormat="1" ht="16.5" customHeight="1" x14ac:dyDescent="0.3">
      <c r="B271" s="169"/>
      <c r="C271" s="206" t="s">
        <v>414</v>
      </c>
      <c r="D271" s="206" t="s">
        <v>289</v>
      </c>
      <c r="E271" s="207" t="s">
        <v>415</v>
      </c>
      <c r="F271" s="208" t="s">
        <v>416</v>
      </c>
      <c r="G271" s="209" t="s">
        <v>140</v>
      </c>
      <c r="H271" s="210">
        <v>18.850000000000001</v>
      </c>
      <c r="I271" s="211"/>
      <c r="J271" s="212">
        <f>ROUND(I271*H271,2)</f>
        <v>0</v>
      </c>
      <c r="K271" s="208" t="s">
        <v>141</v>
      </c>
      <c r="L271" s="213"/>
      <c r="M271" s="214" t="s">
        <v>5</v>
      </c>
      <c r="N271" s="215" t="s">
        <v>42</v>
      </c>
      <c r="O271" s="42"/>
      <c r="P271" s="179">
        <f>O271*H271</f>
        <v>0</v>
      </c>
      <c r="Q271" s="179">
        <v>1.35E-2</v>
      </c>
      <c r="R271" s="179">
        <f>Q271*H271</f>
        <v>0.25447500000000001</v>
      </c>
      <c r="S271" s="179">
        <v>0</v>
      </c>
      <c r="T271" s="180">
        <f>S271*H271</f>
        <v>0</v>
      </c>
      <c r="AR271" s="24" t="s">
        <v>186</v>
      </c>
      <c r="AT271" s="24" t="s">
        <v>289</v>
      </c>
      <c r="AU271" s="24" t="s">
        <v>143</v>
      </c>
      <c r="AY271" s="24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4" t="s">
        <v>143</v>
      </c>
      <c r="BK271" s="181">
        <f>ROUND(I271*H271,2)</f>
        <v>0</v>
      </c>
      <c r="BL271" s="24" t="s">
        <v>142</v>
      </c>
      <c r="BM271" s="24" t="s">
        <v>417</v>
      </c>
    </row>
    <row r="272" spans="2:65" s="12" customFormat="1" ht="13.5" x14ac:dyDescent="0.3">
      <c r="B272" s="190"/>
      <c r="D272" s="183" t="s">
        <v>145</v>
      </c>
      <c r="E272" s="191" t="s">
        <v>5</v>
      </c>
      <c r="F272" s="192" t="s">
        <v>418</v>
      </c>
      <c r="H272" s="193">
        <v>18.850000000000001</v>
      </c>
      <c r="I272" s="194"/>
      <c r="L272" s="190"/>
      <c r="M272" s="195"/>
      <c r="N272" s="196"/>
      <c r="O272" s="196"/>
      <c r="P272" s="196"/>
      <c r="Q272" s="196"/>
      <c r="R272" s="196"/>
      <c r="S272" s="196"/>
      <c r="T272" s="197"/>
      <c r="AT272" s="191" t="s">
        <v>145</v>
      </c>
      <c r="AU272" s="191" t="s">
        <v>143</v>
      </c>
      <c r="AV272" s="12" t="s">
        <v>143</v>
      </c>
      <c r="AW272" s="12" t="s">
        <v>34</v>
      </c>
      <c r="AX272" s="12" t="s">
        <v>78</v>
      </c>
      <c r="AY272" s="191" t="s">
        <v>135</v>
      </c>
    </row>
    <row r="273" spans="2:65" s="1" customFormat="1" ht="16.5" customHeight="1" x14ac:dyDescent="0.3">
      <c r="B273" s="169"/>
      <c r="C273" s="170" t="s">
        <v>419</v>
      </c>
      <c r="D273" s="170" t="s">
        <v>137</v>
      </c>
      <c r="E273" s="171" t="s">
        <v>420</v>
      </c>
      <c r="F273" s="172" t="s">
        <v>421</v>
      </c>
      <c r="G273" s="173" t="s">
        <v>160</v>
      </c>
      <c r="H273" s="174">
        <v>84.78</v>
      </c>
      <c r="I273" s="175"/>
      <c r="J273" s="176">
        <f>ROUND(I273*H273,2)</f>
        <v>0</v>
      </c>
      <c r="K273" s="172" t="s">
        <v>141</v>
      </c>
      <c r="L273" s="41"/>
      <c r="M273" s="177" t="s">
        <v>5</v>
      </c>
      <c r="N273" s="178" t="s">
        <v>42</v>
      </c>
      <c r="O273" s="42"/>
      <c r="P273" s="179">
        <f>O273*H273</f>
        <v>0</v>
      </c>
      <c r="Q273" s="179">
        <v>6.0000000000000002E-5</v>
      </c>
      <c r="R273" s="179">
        <f>Q273*H273</f>
        <v>5.0867999999999998E-3</v>
      </c>
      <c r="S273" s="179">
        <v>0</v>
      </c>
      <c r="T273" s="180">
        <f>S273*H273</f>
        <v>0</v>
      </c>
      <c r="AR273" s="24" t="s">
        <v>142</v>
      </c>
      <c r="AT273" s="24" t="s">
        <v>137</v>
      </c>
      <c r="AU273" s="24" t="s">
        <v>143</v>
      </c>
      <c r="AY273" s="24" t="s">
        <v>135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4" t="s">
        <v>143</v>
      </c>
      <c r="BK273" s="181">
        <f>ROUND(I273*H273,2)</f>
        <v>0</v>
      </c>
      <c r="BL273" s="24" t="s">
        <v>142</v>
      </c>
      <c r="BM273" s="24" t="s">
        <v>422</v>
      </c>
    </row>
    <row r="274" spans="2:65" s="11" customFormat="1" ht="13.5" x14ac:dyDescent="0.3">
      <c r="B274" s="182"/>
      <c r="D274" s="183" t="s">
        <v>145</v>
      </c>
      <c r="E274" s="184" t="s">
        <v>5</v>
      </c>
      <c r="F274" s="185" t="s">
        <v>423</v>
      </c>
      <c r="H274" s="184" t="s">
        <v>5</v>
      </c>
      <c r="I274" s="186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4" t="s">
        <v>145</v>
      </c>
      <c r="AU274" s="184" t="s">
        <v>143</v>
      </c>
      <c r="AV274" s="11" t="s">
        <v>78</v>
      </c>
      <c r="AW274" s="11" t="s">
        <v>34</v>
      </c>
      <c r="AX274" s="11" t="s">
        <v>70</v>
      </c>
      <c r="AY274" s="184" t="s">
        <v>135</v>
      </c>
    </row>
    <row r="275" spans="2:65" s="12" customFormat="1" ht="13.5" x14ac:dyDescent="0.3">
      <c r="B275" s="190"/>
      <c r="D275" s="183" t="s">
        <v>145</v>
      </c>
      <c r="E275" s="191" t="s">
        <v>5</v>
      </c>
      <c r="F275" s="192" t="s">
        <v>424</v>
      </c>
      <c r="H275" s="193">
        <v>60</v>
      </c>
      <c r="I275" s="194"/>
      <c r="L275" s="190"/>
      <c r="M275" s="195"/>
      <c r="N275" s="196"/>
      <c r="O275" s="196"/>
      <c r="P275" s="196"/>
      <c r="Q275" s="196"/>
      <c r="R275" s="196"/>
      <c r="S275" s="196"/>
      <c r="T275" s="197"/>
      <c r="AT275" s="191" t="s">
        <v>145</v>
      </c>
      <c r="AU275" s="191" t="s">
        <v>143</v>
      </c>
      <c r="AV275" s="12" t="s">
        <v>143</v>
      </c>
      <c r="AW275" s="12" t="s">
        <v>34</v>
      </c>
      <c r="AX275" s="12" t="s">
        <v>70</v>
      </c>
      <c r="AY275" s="191" t="s">
        <v>135</v>
      </c>
    </row>
    <row r="276" spans="2:65" s="12" customFormat="1" ht="13.5" x14ac:dyDescent="0.3">
      <c r="B276" s="190"/>
      <c r="D276" s="183" t="s">
        <v>145</v>
      </c>
      <c r="E276" s="191" t="s">
        <v>5</v>
      </c>
      <c r="F276" s="192" t="s">
        <v>425</v>
      </c>
      <c r="H276" s="193">
        <v>24.78</v>
      </c>
      <c r="I276" s="194"/>
      <c r="L276" s="190"/>
      <c r="M276" s="195"/>
      <c r="N276" s="196"/>
      <c r="O276" s="196"/>
      <c r="P276" s="196"/>
      <c r="Q276" s="196"/>
      <c r="R276" s="196"/>
      <c r="S276" s="196"/>
      <c r="T276" s="197"/>
      <c r="AT276" s="191" t="s">
        <v>145</v>
      </c>
      <c r="AU276" s="191" t="s">
        <v>143</v>
      </c>
      <c r="AV276" s="12" t="s">
        <v>143</v>
      </c>
      <c r="AW276" s="12" t="s">
        <v>34</v>
      </c>
      <c r="AX276" s="12" t="s">
        <v>70</v>
      </c>
      <c r="AY276" s="191" t="s">
        <v>135</v>
      </c>
    </row>
    <row r="277" spans="2:65" s="13" customFormat="1" ht="13.5" x14ac:dyDescent="0.3">
      <c r="B277" s="198"/>
      <c r="D277" s="183" t="s">
        <v>145</v>
      </c>
      <c r="E277" s="199" t="s">
        <v>5</v>
      </c>
      <c r="F277" s="200" t="s">
        <v>149</v>
      </c>
      <c r="H277" s="201">
        <v>84.78</v>
      </c>
      <c r="I277" s="202"/>
      <c r="L277" s="198"/>
      <c r="M277" s="203"/>
      <c r="N277" s="204"/>
      <c r="O277" s="204"/>
      <c r="P277" s="204"/>
      <c r="Q277" s="204"/>
      <c r="R277" s="204"/>
      <c r="S277" s="204"/>
      <c r="T277" s="205"/>
      <c r="AT277" s="199" t="s">
        <v>145</v>
      </c>
      <c r="AU277" s="199" t="s">
        <v>143</v>
      </c>
      <c r="AV277" s="13" t="s">
        <v>142</v>
      </c>
      <c r="AW277" s="13" t="s">
        <v>34</v>
      </c>
      <c r="AX277" s="13" t="s">
        <v>78</v>
      </c>
      <c r="AY277" s="199" t="s">
        <v>135</v>
      </c>
    </row>
    <row r="278" spans="2:65" s="1" customFormat="1" ht="16.5" customHeight="1" x14ac:dyDescent="0.3">
      <c r="B278" s="169"/>
      <c r="C278" s="206" t="s">
        <v>426</v>
      </c>
      <c r="D278" s="206" t="s">
        <v>289</v>
      </c>
      <c r="E278" s="207" t="s">
        <v>427</v>
      </c>
      <c r="F278" s="208" t="s">
        <v>428</v>
      </c>
      <c r="G278" s="209" t="s">
        <v>160</v>
      </c>
      <c r="H278" s="210">
        <v>89.019000000000005</v>
      </c>
      <c r="I278" s="211"/>
      <c r="J278" s="212">
        <f>ROUND(I278*H278,2)</f>
        <v>0</v>
      </c>
      <c r="K278" s="208" t="s">
        <v>141</v>
      </c>
      <c r="L278" s="213"/>
      <c r="M278" s="214" t="s">
        <v>5</v>
      </c>
      <c r="N278" s="215" t="s">
        <v>42</v>
      </c>
      <c r="O278" s="42"/>
      <c r="P278" s="179">
        <f>O278*H278</f>
        <v>0</v>
      </c>
      <c r="Q278" s="179">
        <v>5.1999999999999995E-4</v>
      </c>
      <c r="R278" s="179">
        <f>Q278*H278</f>
        <v>4.6289879999999999E-2</v>
      </c>
      <c r="S278" s="179">
        <v>0</v>
      </c>
      <c r="T278" s="180">
        <f>S278*H278</f>
        <v>0</v>
      </c>
      <c r="AR278" s="24" t="s">
        <v>186</v>
      </c>
      <c r="AT278" s="24" t="s">
        <v>289</v>
      </c>
      <c r="AU278" s="24" t="s">
        <v>143</v>
      </c>
      <c r="AY278" s="24" t="s">
        <v>135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24" t="s">
        <v>143</v>
      </c>
      <c r="BK278" s="181">
        <f>ROUND(I278*H278,2)</f>
        <v>0</v>
      </c>
      <c r="BL278" s="24" t="s">
        <v>142</v>
      </c>
      <c r="BM278" s="24" t="s">
        <v>429</v>
      </c>
    </row>
    <row r="279" spans="2:65" s="12" customFormat="1" ht="13.5" x14ac:dyDescent="0.3">
      <c r="B279" s="190"/>
      <c r="D279" s="183" t="s">
        <v>145</v>
      </c>
      <c r="E279" s="191" t="s">
        <v>5</v>
      </c>
      <c r="F279" s="192" t="s">
        <v>430</v>
      </c>
      <c r="H279" s="193">
        <v>89.019000000000005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145</v>
      </c>
      <c r="AU279" s="191" t="s">
        <v>143</v>
      </c>
      <c r="AV279" s="12" t="s">
        <v>143</v>
      </c>
      <c r="AW279" s="12" t="s">
        <v>34</v>
      </c>
      <c r="AX279" s="12" t="s">
        <v>78</v>
      </c>
      <c r="AY279" s="191" t="s">
        <v>135</v>
      </c>
    </row>
    <row r="280" spans="2:65" s="1" customFormat="1" ht="16.5" customHeight="1" x14ac:dyDescent="0.3">
      <c r="B280" s="169"/>
      <c r="C280" s="170" t="s">
        <v>431</v>
      </c>
      <c r="D280" s="170" t="s">
        <v>137</v>
      </c>
      <c r="E280" s="171" t="s">
        <v>432</v>
      </c>
      <c r="F280" s="172" t="s">
        <v>433</v>
      </c>
      <c r="G280" s="173" t="s">
        <v>160</v>
      </c>
      <c r="H280" s="174">
        <v>316.27</v>
      </c>
      <c r="I280" s="175"/>
      <c r="J280" s="176">
        <f>ROUND(I280*H280,2)</f>
        <v>0</v>
      </c>
      <c r="K280" s="172" t="s">
        <v>141</v>
      </c>
      <c r="L280" s="41"/>
      <c r="M280" s="177" t="s">
        <v>5</v>
      </c>
      <c r="N280" s="178" t="s">
        <v>42</v>
      </c>
      <c r="O280" s="42"/>
      <c r="P280" s="179">
        <f>O280*H280</f>
        <v>0</v>
      </c>
      <c r="Q280" s="179">
        <v>2.5000000000000001E-4</v>
      </c>
      <c r="R280" s="179">
        <f>Q280*H280</f>
        <v>7.9067499999999999E-2</v>
      </c>
      <c r="S280" s="179">
        <v>0</v>
      </c>
      <c r="T280" s="180">
        <f>S280*H280</f>
        <v>0</v>
      </c>
      <c r="AR280" s="24" t="s">
        <v>142</v>
      </c>
      <c r="AT280" s="24" t="s">
        <v>137</v>
      </c>
      <c r="AU280" s="24" t="s">
        <v>143</v>
      </c>
      <c r="AY280" s="24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4" t="s">
        <v>143</v>
      </c>
      <c r="BK280" s="181">
        <f>ROUND(I280*H280,2)</f>
        <v>0</v>
      </c>
      <c r="BL280" s="24" t="s">
        <v>142</v>
      </c>
      <c r="BM280" s="24" t="s">
        <v>434</v>
      </c>
    </row>
    <row r="281" spans="2:65" s="12" customFormat="1" ht="13.5" x14ac:dyDescent="0.3">
      <c r="B281" s="190"/>
      <c r="D281" s="183" t="s">
        <v>145</v>
      </c>
      <c r="E281" s="191" t="s">
        <v>5</v>
      </c>
      <c r="F281" s="192" t="s">
        <v>435</v>
      </c>
      <c r="H281" s="193">
        <v>32.5</v>
      </c>
      <c r="I281" s="194"/>
      <c r="L281" s="190"/>
      <c r="M281" s="195"/>
      <c r="N281" s="196"/>
      <c r="O281" s="196"/>
      <c r="P281" s="196"/>
      <c r="Q281" s="196"/>
      <c r="R281" s="196"/>
      <c r="S281" s="196"/>
      <c r="T281" s="197"/>
      <c r="AT281" s="191" t="s">
        <v>145</v>
      </c>
      <c r="AU281" s="191" t="s">
        <v>143</v>
      </c>
      <c r="AV281" s="12" t="s">
        <v>143</v>
      </c>
      <c r="AW281" s="12" t="s">
        <v>34</v>
      </c>
      <c r="AX281" s="12" t="s">
        <v>70</v>
      </c>
      <c r="AY281" s="191" t="s">
        <v>135</v>
      </c>
    </row>
    <row r="282" spans="2:65" s="11" customFormat="1" ht="13.5" x14ac:dyDescent="0.3">
      <c r="B282" s="182"/>
      <c r="D282" s="183" t="s">
        <v>145</v>
      </c>
      <c r="E282" s="184" t="s">
        <v>5</v>
      </c>
      <c r="F282" s="185" t="s">
        <v>436</v>
      </c>
      <c r="H282" s="184" t="s">
        <v>5</v>
      </c>
      <c r="I282" s="186"/>
      <c r="L282" s="182"/>
      <c r="M282" s="187"/>
      <c r="N282" s="188"/>
      <c r="O282" s="188"/>
      <c r="P282" s="188"/>
      <c r="Q282" s="188"/>
      <c r="R282" s="188"/>
      <c r="S282" s="188"/>
      <c r="T282" s="189"/>
      <c r="AT282" s="184" t="s">
        <v>145</v>
      </c>
      <c r="AU282" s="184" t="s">
        <v>143</v>
      </c>
      <c r="AV282" s="11" t="s">
        <v>78</v>
      </c>
      <c r="AW282" s="11" t="s">
        <v>34</v>
      </c>
      <c r="AX282" s="11" t="s">
        <v>70</v>
      </c>
      <c r="AY282" s="184" t="s">
        <v>135</v>
      </c>
    </row>
    <row r="283" spans="2:65" s="11" customFormat="1" ht="13.5" x14ac:dyDescent="0.3">
      <c r="B283" s="182"/>
      <c r="D283" s="183" t="s">
        <v>145</v>
      </c>
      <c r="E283" s="184" t="s">
        <v>5</v>
      </c>
      <c r="F283" s="185" t="s">
        <v>349</v>
      </c>
      <c r="H283" s="184" t="s">
        <v>5</v>
      </c>
      <c r="I283" s="186"/>
      <c r="L283" s="182"/>
      <c r="M283" s="187"/>
      <c r="N283" s="188"/>
      <c r="O283" s="188"/>
      <c r="P283" s="188"/>
      <c r="Q283" s="188"/>
      <c r="R283" s="188"/>
      <c r="S283" s="188"/>
      <c r="T283" s="189"/>
      <c r="AT283" s="184" t="s">
        <v>145</v>
      </c>
      <c r="AU283" s="184" t="s">
        <v>143</v>
      </c>
      <c r="AV283" s="11" t="s">
        <v>78</v>
      </c>
      <c r="AW283" s="11" t="s">
        <v>34</v>
      </c>
      <c r="AX283" s="11" t="s">
        <v>70</v>
      </c>
      <c r="AY283" s="184" t="s">
        <v>135</v>
      </c>
    </row>
    <row r="284" spans="2:65" s="12" customFormat="1" ht="13.5" x14ac:dyDescent="0.3">
      <c r="B284" s="190"/>
      <c r="D284" s="183" t="s">
        <v>145</v>
      </c>
      <c r="E284" s="191" t="s">
        <v>5</v>
      </c>
      <c r="F284" s="192" t="s">
        <v>437</v>
      </c>
      <c r="H284" s="193">
        <v>10.1</v>
      </c>
      <c r="I284" s="194"/>
      <c r="L284" s="190"/>
      <c r="M284" s="195"/>
      <c r="N284" s="196"/>
      <c r="O284" s="196"/>
      <c r="P284" s="196"/>
      <c r="Q284" s="196"/>
      <c r="R284" s="196"/>
      <c r="S284" s="196"/>
      <c r="T284" s="197"/>
      <c r="AT284" s="191" t="s">
        <v>145</v>
      </c>
      <c r="AU284" s="191" t="s">
        <v>143</v>
      </c>
      <c r="AV284" s="12" t="s">
        <v>143</v>
      </c>
      <c r="AW284" s="12" t="s">
        <v>34</v>
      </c>
      <c r="AX284" s="12" t="s">
        <v>70</v>
      </c>
      <c r="AY284" s="191" t="s">
        <v>135</v>
      </c>
    </row>
    <row r="285" spans="2:65" s="12" customFormat="1" ht="13.5" x14ac:dyDescent="0.3">
      <c r="B285" s="190"/>
      <c r="D285" s="183" t="s">
        <v>145</v>
      </c>
      <c r="E285" s="191" t="s">
        <v>5</v>
      </c>
      <c r="F285" s="192" t="s">
        <v>438</v>
      </c>
      <c r="H285" s="193">
        <v>6.3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145</v>
      </c>
      <c r="AU285" s="191" t="s">
        <v>143</v>
      </c>
      <c r="AV285" s="12" t="s">
        <v>143</v>
      </c>
      <c r="AW285" s="12" t="s">
        <v>34</v>
      </c>
      <c r="AX285" s="12" t="s">
        <v>70</v>
      </c>
      <c r="AY285" s="191" t="s">
        <v>135</v>
      </c>
    </row>
    <row r="286" spans="2:65" s="12" customFormat="1" ht="13.5" x14ac:dyDescent="0.3">
      <c r="B286" s="190"/>
      <c r="D286" s="183" t="s">
        <v>145</v>
      </c>
      <c r="E286" s="191" t="s">
        <v>5</v>
      </c>
      <c r="F286" s="192" t="s">
        <v>439</v>
      </c>
      <c r="H286" s="193">
        <v>6.3</v>
      </c>
      <c r="I286" s="194"/>
      <c r="L286" s="190"/>
      <c r="M286" s="195"/>
      <c r="N286" s="196"/>
      <c r="O286" s="196"/>
      <c r="P286" s="196"/>
      <c r="Q286" s="196"/>
      <c r="R286" s="196"/>
      <c r="S286" s="196"/>
      <c r="T286" s="197"/>
      <c r="AT286" s="191" t="s">
        <v>145</v>
      </c>
      <c r="AU286" s="191" t="s">
        <v>143</v>
      </c>
      <c r="AV286" s="12" t="s">
        <v>143</v>
      </c>
      <c r="AW286" s="12" t="s">
        <v>34</v>
      </c>
      <c r="AX286" s="12" t="s">
        <v>70</v>
      </c>
      <c r="AY286" s="191" t="s">
        <v>135</v>
      </c>
    </row>
    <row r="287" spans="2:65" s="12" customFormat="1" ht="13.5" x14ac:dyDescent="0.3">
      <c r="B287" s="190"/>
      <c r="D287" s="183" t="s">
        <v>145</v>
      </c>
      <c r="E287" s="191" t="s">
        <v>5</v>
      </c>
      <c r="F287" s="192" t="s">
        <v>440</v>
      </c>
      <c r="H287" s="193">
        <v>28.8</v>
      </c>
      <c r="I287" s="194"/>
      <c r="L287" s="190"/>
      <c r="M287" s="195"/>
      <c r="N287" s="196"/>
      <c r="O287" s="196"/>
      <c r="P287" s="196"/>
      <c r="Q287" s="196"/>
      <c r="R287" s="196"/>
      <c r="S287" s="196"/>
      <c r="T287" s="197"/>
      <c r="AT287" s="191" t="s">
        <v>145</v>
      </c>
      <c r="AU287" s="191" t="s">
        <v>143</v>
      </c>
      <c r="AV287" s="12" t="s">
        <v>143</v>
      </c>
      <c r="AW287" s="12" t="s">
        <v>34</v>
      </c>
      <c r="AX287" s="12" t="s">
        <v>70</v>
      </c>
      <c r="AY287" s="191" t="s">
        <v>135</v>
      </c>
    </row>
    <row r="288" spans="2:65" s="12" customFormat="1" ht="13.5" x14ac:dyDescent="0.3">
      <c r="B288" s="190"/>
      <c r="D288" s="183" t="s">
        <v>145</v>
      </c>
      <c r="E288" s="191" t="s">
        <v>5</v>
      </c>
      <c r="F288" s="192" t="s">
        <v>441</v>
      </c>
      <c r="H288" s="193">
        <v>126.72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145</v>
      </c>
      <c r="AU288" s="191" t="s">
        <v>143</v>
      </c>
      <c r="AV288" s="12" t="s">
        <v>143</v>
      </c>
      <c r="AW288" s="12" t="s">
        <v>34</v>
      </c>
      <c r="AX288" s="12" t="s">
        <v>70</v>
      </c>
      <c r="AY288" s="191" t="s">
        <v>135</v>
      </c>
    </row>
    <row r="289" spans="2:65" s="12" customFormat="1" ht="13.5" x14ac:dyDescent="0.3">
      <c r="B289" s="190"/>
      <c r="D289" s="183" t="s">
        <v>145</v>
      </c>
      <c r="E289" s="191" t="s">
        <v>5</v>
      </c>
      <c r="F289" s="192" t="s">
        <v>442</v>
      </c>
      <c r="H289" s="193">
        <v>10.08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145</v>
      </c>
      <c r="AU289" s="191" t="s">
        <v>143</v>
      </c>
      <c r="AV289" s="12" t="s">
        <v>143</v>
      </c>
      <c r="AW289" s="12" t="s">
        <v>34</v>
      </c>
      <c r="AX289" s="12" t="s">
        <v>70</v>
      </c>
      <c r="AY289" s="191" t="s">
        <v>135</v>
      </c>
    </row>
    <row r="290" spans="2:65" s="12" customFormat="1" ht="13.5" x14ac:dyDescent="0.3">
      <c r="B290" s="190"/>
      <c r="D290" s="183" t="s">
        <v>145</v>
      </c>
      <c r="E290" s="191" t="s">
        <v>5</v>
      </c>
      <c r="F290" s="192" t="s">
        <v>443</v>
      </c>
      <c r="H290" s="193">
        <v>5.04</v>
      </c>
      <c r="I290" s="194"/>
      <c r="L290" s="190"/>
      <c r="M290" s="195"/>
      <c r="N290" s="196"/>
      <c r="O290" s="196"/>
      <c r="P290" s="196"/>
      <c r="Q290" s="196"/>
      <c r="R290" s="196"/>
      <c r="S290" s="196"/>
      <c r="T290" s="197"/>
      <c r="AT290" s="191" t="s">
        <v>145</v>
      </c>
      <c r="AU290" s="191" t="s">
        <v>143</v>
      </c>
      <c r="AV290" s="12" t="s">
        <v>143</v>
      </c>
      <c r="AW290" s="12" t="s">
        <v>34</v>
      </c>
      <c r="AX290" s="12" t="s">
        <v>70</v>
      </c>
      <c r="AY290" s="191" t="s">
        <v>135</v>
      </c>
    </row>
    <row r="291" spans="2:65" s="11" customFormat="1" ht="13.5" x14ac:dyDescent="0.3">
      <c r="B291" s="182"/>
      <c r="D291" s="183" t="s">
        <v>145</v>
      </c>
      <c r="E291" s="184" t="s">
        <v>5</v>
      </c>
      <c r="F291" s="185" t="s">
        <v>357</v>
      </c>
      <c r="H291" s="184" t="s">
        <v>5</v>
      </c>
      <c r="I291" s="186"/>
      <c r="L291" s="182"/>
      <c r="M291" s="187"/>
      <c r="N291" s="188"/>
      <c r="O291" s="188"/>
      <c r="P291" s="188"/>
      <c r="Q291" s="188"/>
      <c r="R291" s="188"/>
      <c r="S291" s="188"/>
      <c r="T291" s="189"/>
      <c r="AT291" s="184" t="s">
        <v>145</v>
      </c>
      <c r="AU291" s="184" t="s">
        <v>143</v>
      </c>
      <c r="AV291" s="11" t="s">
        <v>78</v>
      </c>
      <c r="AW291" s="11" t="s">
        <v>34</v>
      </c>
      <c r="AX291" s="11" t="s">
        <v>70</v>
      </c>
      <c r="AY291" s="184" t="s">
        <v>135</v>
      </c>
    </row>
    <row r="292" spans="2:65" s="12" customFormat="1" ht="13.5" x14ac:dyDescent="0.3">
      <c r="B292" s="190"/>
      <c r="D292" s="183" t="s">
        <v>145</v>
      </c>
      <c r="E292" s="191" t="s">
        <v>5</v>
      </c>
      <c r="F292" s="192" t="s">
        <v>373</v>
      </c>
      <c r="H292" s="193">
        <v>5.65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1" t="s">
        <v>145</v>
      </c>
      <c r="AU292" s="191" t="s">
        <v>143</v>
      </c>
      <c r="AV292" s="12" t="s">
        <v>143</v>
      </c>
      <c r="AW292" s="12" t="s">
        <v>34</v>
      </c>
      <c r="AX292" s="12" t="s">
        <v>70</v>
      </c>
      <c r="AY292" s="191" t="s">
        <v>135</v>
      </c>
    </row>
    <row r="293" spans="2:65" s="12" customFormat="1" ht="13.5" x14ac:dyDescent="0.3">
      <c r="B293" s="190"/>
      <c r="D293" s="183" t="s">
        <v>145</v>
      </c>
      <c r="E293" s="191" t="s">
        <v>5</v>
      </c>
      <c r="F293" s="192" t="s">
        <v>374</v>
      </c>
      <c r="H293" s="193">
        <v>5.35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145</v>
      </c>
      <c r="AU293" s="191" t="s">
        <v>143</v>
      </c>
      <c r="AV293" s="12" t="s">
        <v>143</v>
      </c>
      <c r="AW293" s="12" t="s">
        <v>34</v>
      </c>
      <c r="AX293" s="12" t="s">
        <v>70</v>
      </c>
      <c r="AY293" s="191" t="s">
        <v>135</v>
      </c>
    </row>
    <row r="294" spans="2:65" s="12" customFormat="1" ht="13.5" x14ac:dyDescent="0.3">
      <c r="B294" s="190"/>
      <c r="D294" s="183" t="s">
        <v>145</v>
      </c>
      <c r="E294" s="191" t="s">
        <v>5</v>
      </c>
      <c r="F294" s="192" t="s">
        <v>375</v>
      </c>
      <c r="H294" s="193">
        <v>5.5</v>
      </c>
      <c r="I294" s="194"/>
      <c r="L294" s="190"/>
      <c r="M294" s="195"/>
      <c r="N294" s="196"/>
      <c r="O294" s="196"/>
      <c r="P294" s="196"/>
      <c r="Q294" s="196"/>
      <c r="R294" s="196"/>
      <c r="S294" s="196"/>
      <c r="T294" s="197"/>
      <c r="AT294" s="191" t="s">
        <v>145</v>
      </c>
      <c r="AU294" s="191" t="s">
        <v>143</v>
      </c>
      <c r="AV294" s="12" t="s">
        <v>143</v>
      </c>
      <c r="AW294" s="12" t="s">
        <v>34</v>
      </c>
      <c r="AX294" s="12" t="s">
        <v>70</v>
      </c>
      <c r="AY294" s="191" t="s">
        <v>135</v>
      </c>
    </row>
    <row r="295" spans="2:65" s="11" customFormat="1" ht="13.5" x14ac:dyDescent="0.3">
      <c r="B295" s="182"/>
      <c r="D295" s="183" t="s">
        <v>145</v>
      </c>
      <c r="E295" s="184" t="s">
        <v>5</v>
      </c>
      <c r="F295" s="185" t="s">
        <v>444</v>
      </c>
      <c r="H295" s="184" t="s">
        <v>5</v>
      </c>
      <c r="I295" s="186"/>
      <c r="L295" s="182"/>
      <c r="M295" s="187"/>
      <c r="N295" s="188"/>
      <c r="O295" s="188"/>
      <c r="P295" s="188"/>
      <c r="Q295" s="188"/>
      <c r="R295" s="188"/>
      <c r="S295" s="188"/>
      <c r="T295" s="189"/>
      <c r="AT295" s="184" t="s">
        <v>145</v>
      </c>
      <c r="AU295" s="184" t="s">
        <v>143</v>
      </c>
      <c r="AV295" s="11" t="s">
        <v>78</v>
      </c>
      <c r="AW295" s="11" t="s">
        <v>34</v>
      </c>
      <c r="AX295" s="11" t="s">
        <v>70</v>
      </c>
      <c r="AY295" s="184" t="s">
        <v>135</v>
      </c>
    </row>
    <row r="296" spans="2:65" s="12" customFormat="1" ht="13.5" x14ac:dyDescent="0.3">
      <c r="B296" s="190"/>
      <c r="D296" s="183" t="s">
        <v>145</v>
      </c>
      <c r="E296" s="191" t="s">
        <v>5</v>
      </c>
      <c r="F296" s="192" t="s">
        <v>402</v>
      </c>
      <c r="H296" s="193">
        <v>5.39</v>
      </c>
      <c r="I296" s="194"/>
      <c r="L296" s="190"/>
      <c r="M296" s="195"/>
      <c r="N296" s="196"/>
      <c r="O296" s="196"/>
      <c r="P296" s="196"/>
      <c r="Q296" s="196"/>
      <c r="R296" s="196"/>
      <c r="S296" s="196"/>
      <c r="T296" s="197"/>
      <c r="AT296" s="191" t="s">
        <v>145</v>
      </c>
      <c r="AU296" s="191" t="s">
        <v>143</v>
      </c>
      <c r="AV296" s="12" t="s">
        <v>143</v>
      </c>
      <c r="AW296" s="12" t="s">
        <v>34</v>
      </c>
      <c r="AX296" s="12" t="s">
        <v>70</v>
      </c>
      <c r="AY296" s="191" t="s">
        <v>135</v>
      </c>
    </row>
    <row r="297" spans="2:65" s="12" customFormat="1" ht="13.5" x14ac:dyDescent="0.3">
      <c r="B297" s="190"/>
      <c r="D297" s="183" t="s">
        <v>145</v>
      </c>
      <c r="E297" s="191" t="s">
        <v>5</v>
      </c>
      <c r="F297" s="192" t="s">
        <v>445</v>
      </c>
      <c r="H297" s="193">
        <v>68.540000000000006</v>
      </c>
      <c r="I297" s="194"/>
      <c r="L297" s="190"/>
      <c r="M297" s="195"/>
      <c r="N297" s="196"/>
      <c r="O297" s="196"/>
      <c r="P297" s="196"/>
      <c r="Q297" s="196"/>
      <c r="R297" s="196"/>
      <c r="S297" s="196"/>
      <c r="T297" s="197"/>
      <c r="AT297" s="191" t="s">
        <v>145</v>
      </c>
      <c r="AU297" s="191" t="s">
        <v>143</v>
      </c>
      <c r="AV297" s="12" t="s">
        <v>143</v>
      </c>
      <c r="AW297" s="12" t="s">
        <v>34</v>
      </c>
      <c r="AX297" s="12" t="s">
        <v>70</v>
      </c>
      <c r="AY297" s="191" t="s">
        <v>135</v>
      </c>
    </row>
    <row r="298" spans="2:65" s="13" customFormat="1" ht="13.5" x14ac:dyDescent="0.3">
      <c r="B298" s="198"/>
      <c r="D298" s="183" t="s">
        <v>145</v>
      </c>
      <c r="E298" s="199" t="s">
        <v>5</v>
      </c>
      <c r="F298" s="200" t="s">
        <v>149</v>
      </c>
      <c r="H298" s="201">
        <v>316.27</v>
      </c>
      <c r="I298" s="202"/>
      <c r="L298" s="198"/>
      <c r="M298" s="203"/>
      <c r="N298" s="204"/>
      <c r="O298" s="204"/>
      <c r="P298" s="204"/>
      <c r="Q298" s="204"/>
      <c r="R298" s="204"/>
      <c r="S298" s="204"/>
      <c r="T298" s="205"/>
      <c r="AT298" s="199" t="s">
        <v>145</v>
      </c>
      <c r="AU298" s="199" t="s">
        <v>143</v>
      </c>
      <c r="AV298" s="13" t="s">
        <v>142</v>
      </c>
      <c r="AW298" s="13" t="s">
        <v>34</v>
      </c>
      <c r="AX298" s="13" t="s">
        <v>78</v>
      </c>
      <c r="AY298" s="199" t="s">
        <v>135</v>
      </c>
    </row>
    <row r="299" spans="2:65" s="1" customFormat="1" ht="16.5" customHeight="1" x14ac:dyDescent="0.3">
      <c r="B299" s="169"/>
      <c r="C299" s="206" t="s">
        <v>446</v>
      </c>
      <c r="D299" s="206" t="s">
        <v>289</v>
      </c>
      <c r="E299" s="207" t="s">
        <v>447</v>
      </c>
      <c r="F299" s="208" t="s">
        <v>448</v>
      </c>
      <c r="G299" s="209" t="s">
        <v>160</v>
      </c>
      <c r="H299" s="210">
        <v>5.66</v>
      </c>
      <c r="I299" s="211"/>
      <c r="J299" s="212">
        <f>ROUND(I299*H299,2)</f>
        <v>0</v>
      </c>
      <c r="K299" s="208" t="s">
        <v>141</v>
      </c>
      <c r="L299" s="213"/>
      <c r="M299" s="214" t="s">
        <v>5</v>
      </c>
      <c r="N299" s="215" t="s">
        <v>42</v>
      </c>
      <c r="O299" s="42"/>
      <c r="P299" s="179">
        <f>O299*H299</f>
        <v>0</v>
      </c>
      <c r="Q299" s="179">
        <v>4.0000000000000003E-5</v>
      </c>
      <c r="R299" s="179">
        <f>Q299*H299</f>
        <v>2.2640000000000003E-4</v>
      </c>
      <c r="S299" s="179">
        <v>0</v>
      </c>
      <c r="T299" s="180">
        <f>S299*H299</f>
        <v>0</v>
      </c>
      <c r="AR299" s="24" t="s">
        <v>186</v>
      </c>
      <c r="AT299" s="24" t="s">
        <v>289</v>
      </c>
      <c r="AU299" s="24" t="s">
        <v>143</v>
      </c>
      <c r="AY299" s="24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4" t="s">
        <v>143</v>
      </c>
      <c r="BK299" s="181">
        <f>ROUND(I299*H299,2)</f>
        <v>0</v>
      </c>
      <c r="BL299" s="24" t="s">
        <v>142</v>
      </c>
      <c r="BM299" s="24" t="s">
        <v>449</v>
      </c>
    </row>
    <row r="300" spans="2:65" s="12" customFormat="1" ht="13.5" x14ac:dyDescent="0.3">
      <c r="B300" s="190"/>
      <c r="D300" s="183" t="s">
        <v>145</v>
      </c>
      <c r="E300" s="191" t="s">
        <v>5</v>
      </c>
      <c r="F300" s="192" t="s">
        <v>450</v>
      </c>
      <c r="H300" s="193">
        <v>5.66</v>
      </c>
      <c r="I300" s="194"/>
      <c r="L300" s="190"/>
      <c r="M300" s="195"/>
      <c r="N300" s="196"/>
      <c r="O300" s="196"/>
      <c r="P300" s="196"/>
      <c r="Q300" s="196"/>
      <c r="R300" s="196"/>
      <c r="S300" s="196"/>
      <c r="T300" s="197"/>
      <c r="AT300" s="191" t="s">
        <v>145</v>
      </c>
      <c r="AU300" s="191" t="s">
        <v>143</v>
      </c>
      <c r="AV300" s="12" t="s">
        <v>143</v>
      </c>
      <c r="AW300" s="12" t="s">
        <v>34</v>
      </c>
      <c r="AX300" s="12" t="s">
        <v>78</v>
      </c>
      <c r="AY300" s="191" t="s">
        <v>135</v>
      </c>
    </row>
    <row r="301" spans="2:65" s="1" customFormat="1" ht="16.5" customHeight="1" x14ac:dyDescent="0.3">
      <c r="B301" s="169"/>
      <c r="C301" s="206" t="s">
        <v>451</v>
      </c>
      <c r="D301" s="206" t="s">
        <v>289</v>
      </c>
      <c r="E301" s="207" t="s">
        <v>452</v>
      </c>
      <c r="F301" s="208" t="s">
        <v>453</v>
      </c>
      <c r="G301" s="209" t="s">
        <v>160</v>
      </c>
      <c r="H301" s="210">
        <v>253.964</v>
      </c>
      <c r="I301" s="211"/>
      <c r="J301" s="212">
        <f>ROUND(I301*H301,2)</f>
        <v>0</v>
      </c>
      <c r="K301" s="208" t="s">
        <v>141</v>
      </c>
      <c r="L301" s="213"/>
      <c r="M301" s="214" t="s">
        <v>5</v>
      </c>
      <c r="N301" s="215" t="s">
        <v>42</v>
      </c>
      <c r="O301" s="42"/>
      <c r="P301" s="179">
        <f>O301*H301</f>
        <v>0</v>
      </c>
      <c r="Q301" s="179">
        <v>3.0000000000000001E-5</v>
      </c>
      <c r="R301" s="179">
        <f>Q301*H301</f>
        <v>7.6189200000000004E-3</v>
      </c>
      <c r="S301" s="179">
        <v>0</v>
      </c>
      <c r="T301" s="180">
        <f>S301*H301</f>
        <v>0</v>
      </c>
      <c r="AR301" s="24" t="s">
        <v>186</v>
      </c>
      <c r="AT301" s="24" t="s">
        <v>289</v>
      </c>
      <c r="AU301" s="24" t="s">
        <v>143</v>
      </c>
      <c r="AY301" s="24" t="s">
        <v>135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4" t="s">
        <v>143</v>
      </c>
      <c r="BK301" s="181">
        <f>ROUND(I301*H301,2)</f>
        <v>0</v>
      </c>
      <c r="BL301" s="24" t="s">
        <v>142</v>
      </c>
      <c r="BM301" s="24" t="s">
        <v>454</v>
      </c>
    </row>
    <row r="302" spans="2:65" s="12" customFormat="1" ht="13.5" x14ac:dyDescent="0.3">
      <c r="B302" s="190"/>
      <c r="D302" s="183" t="s">
        <v>145</v>
      </c>
      <c r="E302" s="191" t="s">
        <v>5</v>
      </c>
      <c r="F302" s="192" t="s">
        <v>455</v>
      </c>
      <c r="H302" s="193">
        <v>34.125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145</v>
      </c>
      <c r="AU302" s="191" t="s">
        <v>143</v>
      </c>
      <c r="AV302" s="12" t="s">
        <v>143</v>
      </c>
      <c r="AW302" s="12" t="s">
        <v>34</v>
      </c>
      <c r="AX302" s="12" t="s">
        <v>70</v>
      </c>
      <c r="AY302" s="191" t="s">
        <v>135</v>
      </c>
    </row>
    <row r="303" spans="2:65" s="12" customFormat="1" ht="13.5" x14ac:dyDescent="0.3">
      <c r="B303" s="190"/>
      <c r="D303" s="183" t="s">
        <v>145</v>
      </c>
      <c r="E303" s="191" t="s">
        <v>5</v>
      </c>
      <c r="F303" s="192" t="s">
        <v>456</v>
      </c>
      <c r="H303" s="193">
        <v>219.839</v>
      </c>
      <c r="I303" s="194"/>
      <c r="L303" s="190"/>
      <c r="M303" s="195"/>
      <c r="N303" s="196"/>
      <c r="O303" s="196"/>
      <c r="P303" s="196"/>
      <c r="Q303" s="196"/>
      <c r="R303" s="196"/>
      <c r="S303" s="196"/>
      <c r="T303" s="197"/>
      <c r="AT303" s="191" t="s">
        <v>145</v>
      </c>
      <c r="AU303" s="191" t="s">
        <v>143</v>
      </c>
      <c r="AV303" s="12" t="s">
        <v>143</v>
      </c>
      <c r="AW303" s="12" t="s">
        <v>34</v>
      </c>
      <c r="AX303" s="12" t="s">
        <v>70</v>
      </c>
      <c r="AY303" s="191" t="s">
        <v>135</v>
      </c>
    </row>
    <row r="304" spans="2:65" s="13" customFormat="1" ht="13.5" x14ac:dyDescent="0.3">
      <c r="B304" s="198"/>
      <c r="D304" s="183" t="s">
        <v>145</v>
      </c>
      <c r="E304" s="199" t="s">
        <v>5</v>
      </c>
      <c r="F304" s="200" t="s">
        <v>149</v>
      </c>
      <c r="H304" s="201">
        <v>253.964</v>
      </c>
      <c r="I304" s="202"/>
      <c r="L304" s="198"/>
      <c r="M304" s="203"/>
      <c r="N304" s="204"/>
      <c r="O304" s="204"/>
      <c r="P304" s="204"/>
      <c r="Q304" s="204"/>
      <c r="R304" s="204"/>
      <c r="S304" s="204"/>
      <c r="T304" s="205"/>
      <c r="AT304" s="199" t="s">
        <v>145</v>
      </c>
      <c r="AU304" s="199" t="s">
        <v>143</v>
      </c>
      <c r="AV304" s="13" t="s">
        <v>142</v>
      </c>
      <c r="AW304" s="13" t="s">
        <v>34</v>
      </c>
      <c r="AX304" s="13" t="s">
        <v>78</v>
      </c>
      <c r="AY304" s="199" t="s">
        <v>135</v>
      </c>
    </row>
    <row r="305" spans="2:65" s="1" customFormat="1" ht="16.5" customHeight="1" x14ac:dyDescent="0.3">
      <c r="B305" s="169"/>
      <c r="C305" s="206" t="s">
        <v>457</v>
      </c>
      <c r="D305" s="206" t="s">
        <v>289</v>
      </c>
      <c r="E305" s="207" t="s">
        <v>458</v>
      </c>
      <c r="F305" s="208" t="s">
        <v>459</v>
      </c>
      <c r="G305" s="209" t="s">
        <v>160</v>
      </c>
      <c r="H305" s="210">
        <v>71.966999999999999</v>
      </c>
      <c r="I305" s="211"/>
      <c r="J305" s="212">
        <f>ROUND(I305*H305,2)</f>
        <v>0</v>
      </c>
      <c r="K305" s="208" t="s">
        <v>141</v>
      </c>
      <c r="L305" s="213"/>
      <c r="M305" s="214" t="s">
        <v>5</v>
      </c>
      <c r="N305" s="215" t="s">
        <v>42</v>
      </c>
      <c r="O305" s="42"/>
      <c r="P305" s="179">
        <f>O305*H305</f>
        <v>0</v>
      </c>
      <c r="Q305" s="179">
        <v>2.0000000000000001E-4</v>
      </c>
      <c r="R305" s="179">
        <f>Q305*H305</f>
        <v>1.4393400000000001E-2</v>
      </c>
      <c r="S305" s="179">
        <v>0</v>
      </c>
      <c r="T305" s="180">
        <f>S305*H305</f>
        <v>0</v>
      </c>
      <c r="AR305" s="24" t="s">
        <v>186</v>
      </c>
      <c r="AT305" s="24" t="s">
        <v>289</v>
      </c>
      <c r="AU305" s="24" t="s">
        <v>143</v>
      </c>
      <c r="AY305" s="24" t="s">
        <v>135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4" t="s">
        <v>143</v>
      </c>
      <c r="BK305" s="181">
        <f>ROUND(I305*H305,2)</f>
        <v>0</v>
      </c>
      <c r="BL305" s="24" t="s">
        <v>142</v>
      </c>
      <c r="BM305" s="24" t="s">
        <v>460</v>
      </c>
    </row>
    <row r="306" spans="2:65" s="12" customFormat="1" ht="13.5" x14ac:dyDescent="0.3">
      <c r="B306" s="190"/>
      <c r="D306" s="183" t="s">
        <v>145</v>
      </c>
      <c r="E306" s="191" t="s">
        <v>5</v>
      </c>
      <c r="F306" s="192" t="s">
        <v>461</v>
      </c>
      <c r="H306" s="193">
        <v>71.966999999999999</v>
      </c>
      <c r="I306" s="194"/>
      <c r="L306" s="190"/>
      <c r="M306" s="195"/>
      <c r="N306" s="196"/>
      <c r="O306" s="196"/>
      <c r="P306" s="196"/>
      <c r="Q306" s="196"/>
      <c r="R306" s="196"/>
      <c r="S306" s="196"/>
      <c r="T306" s="197"/>
      <c r="AT306" s="191" t="s">
        <v>145</v>
      </c>
      <c r="AU306" s="191" t="s">
        <v>143</v>
      </c>
      <c r="AV306" s="12" t="s">
        <v>143</v>
      </c>
      <c r="AW306" s="12" t="s">
        <v>34</v>
      </c>
      <c r="AX306" s="12" t="s">
        <v>78</v>
      </c>
      <c r="AY306" s="191" t="s">
        <v>135</v>
      </c>
    </row>
    <row r="307" spans="2:65" s="1" customFormat="1" ht="16.5" customHeight="1" x14ac:dyDescent="0.3">
      <c r="B307" s="169"/>
      <c r="C307" s="170" t="s">
        <v>462</v>
      </c>
      <c r="D307" s="170" t="s">
        <v>137</v>
      </c>
      <c r="E307" s="171" t="s">
        <v>463</v>
      </c>
      <c r="F307" s="172" t="s">
        <v>464</v>
      </c>
      <c r="G307" s="173" t="s">
        <v>140</v>
      </c>
      <c r="H307" s="174">
        <v>72.144999999999996</v>
      </c>
      <c r="I307" s="175"/>
      <c r="J307" s="176">
        <f>ROUND(I307*H307,2)</f>
        <v>0</v>
      </c>
      <c r="K307" s="172" t="s">
        <v>141</v>
      </c>
      <c r="L307" s="41"/>
      <c r="M307" s="177" t="s">
        <v>5</v>
      </c>
      <c r="N307" s="178" t="s">
        <v>42</v>
      </c>
      <c r="O307" s="42"/>
      <c r="P307" s="179">
        <f>O307*H307</f>
        <v>0</v>
      </c>
      <c r="Q307" s="179">
        <v>2.3099999999999999E-2</v>
      </c>
      <c r="R307" s="179">
        <f>Q307*H307</f>
        <v>1.6665494999999999</v>
      </c>
      <c r="S307" s="179">
        <v>0</v>
      </c>
      <c r="T307" s="180">
        <f>S307*H307</f>
        <v>0</v>
      </c>
      <c r="AR307" s="24" t="s">
        <v>142</v>
      </c>
      <c r="AT307" s="24" t="s">
        <v>137</v>
      </c>
      <c r="AU307" s="24" t="s">
        <v>143</v>
      </c>
      <c r="AY307" s="24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4" t="s">
        <v>143</v>
      </c>
      <c r="BK307" s="181">
        <f>ROUND(I307*H307,2)</f>
        <v>0</v>
      </c>
      <c r="BL307" s="24" t="s">
        <v>142</v>
      </c>
      <c r="BM307" s="24" t="s">
        <v>465</v>
      </c>
    </row>
    <row r="308" spans="2:65" s="12" customFormat="1" ht="13.5" x14ac:dyDescent="0.3">
      <c r="B308" s="190"/>
      <c r="D308" s="183" t="s">
        <v>145</v>
      </c>
      <c r="E308" s="191" t="s">
        <v>5</v>
      </c>
      <c r="F308" s="192" t="s">
        <v>466</v>
      </c>
      <c r="H308" s="193">
        <v>1.375</v>
      </c>
      <c r="I308" s="194"/>
      <c r="L308" s="190"/>
      <c r="M308" s="195"/>
      <c r="N308" s="196"/>
      <c r="O308" s="196"/>
      <c r="P308" s="196"/>
      <c r="Q308" s="196"/>
      <c r="R308" s="196"/>
      <c r="S308" s="196"/>
      <c r="T308" s="197"/>
      <c r="AT308" s="191" t="s">
        <v>145</v>
      </c>
      <c r="AU308" s="191" t="s">
        <v>143</v>
      </c>
      <c r="AV308" s="12" t="s">
        <v>143</v>
      </c>
      <c r="AW308" s="12" t="s">
        <v>34</v>
      </c>
      <c r="AX308" s="12" t="s">
        <v>70</v>
      </c>
      <c r="AY308" s="191" t="s">
        <v>135</v>
      </c>
    </row>
    <row r="309" spans="2:65" s="11" customFormat="1" ht="13.5" x14ac:dyDescent="0.3">
      <c r="B309" s="182"/>
      <c r="D309" s="183" t="s">
        <v>145</v>
      </c>
      <c r="E309" s="184" t="s">
        <v>5</v>
      </c>
      <c r="F309" s="185" t="s">
        <v>276</v>
      </c>
      <c r="H309" s="184" t="s">
        <v>5</v>
      </c>
      <c r="I309" s="186"/>
      <c r="L309" s="182"/>
      <c r="M309" s="187"/>
      <c r="N309" s="188"/>
      <c r="O309" s="188"/>
      <c r="P309" s="188"/>
      <c r="Q309" s="188"/>
      <c r="R309" s="188"/>
      <c r="S309" s="188"/>
      <c r="T309" s="189"/>
      <c r="AT309" s="184" t="s">
        <v>145</v>
      </c>
      <c r="AU309" s="184" t="s">
        <v>143</v>
      </c>
      <c r="AV309" s="11" t="s">
        <v>78</v>
      </c>
      <c r="AW309" s="11" t="s">
        <v>34</v>
      </c>
      <c r="AX309" s="11" t="s">
        <v>70</v>
      </c>
      <c r="AY309" s="184" t="s">
        <v>135</v>
      </c>
    </row>
    <row r="310" spans="2:65" s="12" customFormat="1" ht="13.5" x14ac:dyDescent="0.3">
      <c r="B310" s="190"/>
      <c r="D310" s="183" t="s">
        <v>145</v>
      </c>
      <c r="E310" s="191" t="s">
        <v>5</v>
      </c>
      <c r="F310" s="192" t="s">
        <v>467</v>
      </c>
      <c r="H310" s="193">
        <v>29.12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1" t="s">
        <v>145</v>
      </c>
      <c r="AU310" s="191" t="s">
        <v>143</v>
      </c>
      <c r="AV310" s="12" t="s">
        <v>143</v>
      </c>
      <c r="AW310" s="12" t="s">
        <v>34</v>
      </c>
      <c r="AX310" s="12" t="s">
        <v>70</v>
      </c>
      <c r="AY310" s="191" t="s">
        <v>135</v>
      </c>
    </row>
    <row r="311" spans="2:65" s="12" customFormat="1" ht="13.5" x14ac:dyDescent="0.3">
      <c r="B311" s="190"/>
      <c r="D311" s="183" t="s">
        <v>145</v>
      </c>
      <c r="E311" s="191" t="s">
        <v>5</v>
      </c>
      <c r="F311" s="192" t="s">
        <v>468</v>
      </c>
      <c r="H311" s="193">
        <v>10.08</v>
      </c>
      <c r="I311" s="194"/>
      <c r="L311" s="190"/>
      <c r="M311" s="195"/>
      <c r="N311" s="196"/>
      <c r="O311" s="196"/>
      <c r="P311" s="196"/>
      <c r="Q311" s="196"/>
      <c r="R311" s="196"/>
      <c r="S311" s="196"/>
      <c r="T311" s="197"/>
      <c r="AT311" s="191" t="s">
        <v>145</v>
      </c>
      <c r="AU311" s="191" t="s">
        <v>143</v>
      </c>
      <c r="AV311" s="12" t="s">
        <v>143</v>
      </c>
      <c r="AW311" s="12" t="s">
        <v>34</v>
      </c>
      <c r="AX311" s="12" t="s">
        <v>70</v>
      </c>
      <c r="AY311" s="191" t="s">
        <v>135</v>
      </c>
    </row>
    <row r="312" spans="2:65" s="12" customFormat="1" ht="13.5" x14ac:dyDescent="0.3">
      <c r="B312" s="190"/>
      <c r="D312" s="183" t="s">
        <v>145</v>
      </c>
      <c r="E312" s="191" t="s">
        <v>5</v>
      </c>
      <c r="F312" s="192" t="s">
        <v>469</v>
      </c>
      <c r="H312" s="193">
        <v>5.04</v>
      </c>
      <c r="I312" s="194"/>
      <c r="L312" s="190"/>
      <c r="M312" s="195"/>
      <c r="N312" s="196"/>
      <c r="O312" s="196"/>
      <c r="P312" s="196"/>
      <c r="Q312" s="196"/>
      <c r="R312" s="196"/>
      <c r="S312" s="196"/>
      <c r="T312" s="197"/>
      <c r="AT312" s="191" t="s">
        <v>145</v>
      </c>
      <c r="AU312" s="191" t="s">
        <v>143</v>
      </c>
      <c r="AV312" s="12" t="s">
        <v>143</v>
      </c>
      <c r="AW312" s="12" t="s">
        <v>34</v>
      </c>
      <c r="AX312" s="12" t="s">
        <v>70</v>
      </c>
      <c r="AY312" s="191" t="s">
        <v>135</v>
      </c>
    </row>
    <row r="313" spans="2:65" s="12" customFormat="1" ht="13.5" x14ac:dyDescent="0.3">
      <c r="B313" s="190"/>
      <c r="D313" s="183" t="s">
        <v>145</v>
      </c>
      <c r="E313" s="191" t="s">
        <v>5</v>
      </c>
      <c r="F313" s="192" t="s">
        <v>470</v>
      </c>
      <c r="H313" s="193">
        <v>9.24</v>
      </c>
      <c r="I313" s="194"/>
      <c r="L313" s="190"/>
      <c r="M313" s="195"/>
      <c r="N313" s="196"/>
      <c r="O313" s="196"/>
      <c r="P313" s="196"/>
      <c r="Q313" s="196"/>
      <c r="R313" s="196"/>
      <c r="S313" s="196"/>
      <c r="T313" s="197"/>
      <c r="AT313" s="191" t="s">
        <v>145</v>
      </c>
      <c r="AU313" s="191" t="s">
        <v>143</v>
      </c>
      <c r="AV313" s="12" t="s">
        <v>143</v>
      </c>
      <c r="AW313" s="12" t="s">
        <v>34</v>
      </c>
      <c r="AX313" s="12" t="s">
        <v>70</v>
      </c>
      <c r="AY313" s="191" t="s">
        <v>135</v>
      </c>
    </row>
    <row r="314" spans="2:65" s="12" customFormat="1" ht="13.5" x14ac:dyDescent="0.3">
      <c r="B314" s="190"/>
      <c r="D314" s="183" t="s">
        <v>145</v>
      </c>
      <c r="E314" s="191" t="s">
        <v>5</v>
      </c>
      <c r="F314" s="192" t="s">
        <v>471</v>
      </c>
      <c r="H314" s="193">
        <v>10.92</v>
      </c>
      <c r="I314" s="194"/>
      <c r="L314" s="190"/>
      <c r="M314" s="195"/>
      <c r="N314" s="196"/>
      <c r="O314" s="196"/>
      <c r="P314" s="196"/>
      <c r="Q314" s="196"/>
      <c r="R314" s="196"/>
      <c r="S314" s="196"/>
      <c r="T314" s="197"/>
      <c r="AT314" s="191" t="s">
        <v>145</v>
      </c>
      <c r="AU314" s="191" t="s">
        <v>143</v>
      </c>
      <c r="AV314" s="12" t="s">
        <v>143</v>
      </c>
      <c r="AW314" s="12" t="s">
        <v>34</v>
      </c>
      <c r="AX314" s="12" t="s">
        <v>70</v>
      </c>
      <c r="AY314" s="191" t="s">
        <v>135</v>
      </c>
    </row>
    <row r="315" spans="2:65" s="12" customFormat="1" ht="13.5" x14ac:dyDescent="0.3">
      <c r="B315" s="190"/>
      <c r="D315" s="183" t="s">
        <v>145</v>
      </c>
      <c r="E315" s="191" t="s">
        <v>5</v>
      </c>
      <c r="F315" s="192" t="s">
        <v>472</v>
      </c>
      <c r="H315" s="193">
        <v>6.37</v>
      </c>
      <c r="I315" s="194"/>
      <c r="L315" s="190"/>
      <c r="M315" s="195"/>
      <c r="N315" s="196"/>
      <c r="O315" s="196"/>
      <c r="P315" s="196"/>
      <c r="Q315" s="196"/>
      <c r="R315" s="196"/>
      <c r="S315" s="196"/>
      <c r="T315" s="197"/>
      <c r="AT315" s="191" t="s">
        <v>145</v>
      </c>
      <c r="AU315" s="191" t="s">
        <v>143</v>
      </c>
      <c r="AV315" s="12" t="s">
        <v>143</v>
      </c>
      <c r="AW315" s="12" t="s">
        <v>34</v>
      </c>
      <c r="AX315" s="12" t="s">
        <v>70</v>
      </c>
      <c r="AY315" s="191" t="s">
        <v>135</v>
      </c>
    </row>
    <row r="316" spans="2:65" s="13" customFormat="1" ht="13.5" x14ac:dyDescent="0.3">
      <c r="B316" s="198"/>
      <c r="D316" s="183" t="s">
        <v>145</v>
      </c>
      <c r="E316" s="199" t="s">
        <v>5</v>
      </c>
      <c r="F316" s="200" t="s">
        <v>149</v>
      </c>
      <c r="H316" s="201">
        <v>72.144999999999996</v>
      </c>
      <c r="I316" s="202"/>
      <c r="L316" s="198"/>
      <c r="M316" s="203"/>
      <c r="N316" s="204"/>
      <c r="O316" s="204"/>
      <c r="P316" s="204"/>
      <c r="Q316" s="204"/>
      <c r="R316" s="204"/>
      <c r="S316" s="204"/>
      <c r="T316" s="205"/>
      <c r="AT316" s="199" t="s">
        <v>145</v>
      </c>
      <c r="AU316" s="199" t="s">
        <v>143</v>
      </c>
      <c r="AV316" s="13" t="s">
        <v>142</v>
      </c>
      <c r="AW316" s="13" t="s">
        <v>34</v>
      </c>
      <c r="AX316" s="13" t="s">
        <v>78</v>
      </c>
      <c r="AY316" s="199" t="s">
        <v>135</v>
      </c>
    </row>
    <row r="317" spans="2:65" s="1" customFormat="1" ht="25.5" customHeight="1" x14ac:dyDescent="0.3">
      <c r="B317" s="169"/>
      <c r="C317" s="170" t="s">
        <v>473</v>
      </c>
      <c r="D317" s="170" t="s">
        <v>137</v>
      </c>
      <c r="E317" s="171" t="s">
        <v>474</v>
      </c>
      <c r="F317" s="172" t="s">
        <v>475</v>
      </c>
      <c r="G317" s="173" t="s">
        <v>140</v>
      </c>
      <c r="H317" s="174">
        <v>135.36000000000001</v>
      </c>
      <c r="I317" s="175"/>
      <c r="J317" s="176">
        <f>ROUND(I317*H317,2)</f>
        <v>0</v>
      </c>
      <c r="K317" s="172" t="s">
        <v>141</v>
      </c>
      <c r="L317" s="41"/>
      <c r="M317" s="177" t="s">
        <v>5</v>
      </c>
      <c r="N317" s="178" t="s">
        <v>42</v>
      </c>
      <c r="O317" s="42"/>
      <c r="P317" s="179">
        <f>O317*H317</f>
        <v>0</v>
      </c>
      <c r="Q317" s="179">
        <v>1.899E-2</v>
      </c>
      <c r="R317" s="179">
        <f>Q317*H317</f>
        <v>2.5704864000000001</v>
      </c>
      <c r="S317" s="179">
        <v>0</v>
      </c>
      <c r="T317" s="180">
        <f>S317*H317</f>
        <v>0</v>
      </c>
      <c r="AR317" s="24" t="s">
        <v>142</v>
      </c>
      <c r="AT317" s="24" t="s">
        <v>137</v>
      </c>
      <c r="AU317" s="24" t="s">
        <v>143</v>
      </c>
      <c r="AY317" s="24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4" t="s">
        <v>143</v>
      </c>
      <c r="BK317" s="181">
        <f>ROUND(I317*H317,2)</f>
        <v>0</v>
      </c>
      <c r="BL317" s="24" t="s">
        <v>142</v>
      </c>
      <c r="BM317" s="24" t="s">
        <v>476</v>
      </c>
    </row>
    <row r="318" spans="2:65" s="11" customFormat="1" ht="13.5" x14ac:dyDescent="0.3">
      <c r="B318" s="182"/>
      <c r="D318" s="183" t="s">
        <v>145</v>
      </c>
      <c r="E318" s="184" t="s">
        <v>5</v>
      </c>
      <c r="F318" s="185" t="s">
        <v>477</v>
      </c>
      <c r="H318" s="184" t="s">
        <v>5</v>
      </c>
      <c r="I318" s="186"/>
      <c r="L318" s="182"/>
      <c r="M318" s="187"/>
      <c r="N318" s="188"/>
      <c r="O318" s="188"/>
      <c r="P318" s="188"/>
      <c r="Q318" s="188"/>
      <c r="R318" s="188"/>
      <c r="S318" s="188"/>
      <c r="T318" s="189"/>
      <c r="AT318" s="184" t="s">
        <v>145</v>
      </c>
      <c r="AU318" s="184" t="s">
        <v>143</v>
      </c>
      <c r="AV318" s="11" t="s">
        <v>78</v>
      </c>
      <c r="AW318" s="11" t="s">
        <v>34</v>
      </c>
      <c r="AX318" s="11" t="s">
        <v>70</v>
      </c>
      <c r="AY318" s="184" t="s">
        <v>135</v>
      </c>
    </row>
    <row r="319" spans="2:65" s="12" customFormat="1" ht="13.5" x14ac:dyDescent="0.3">
      <c r="B319" s="190"/>
      <c r="D319" s="183" t="s">
        <v>145</v>
      </c>
      <c r="E319" s="191" t="s">
        <v>5</v>
      </c>
      <c r="F319" s="192" t="s">
        <v>478</v>
      </c>
      <c r="H319" s="193">
        <v>135.36000000000001</v>
      </c>
      <c r="I319" s="194"/>
      <c r="L319" s="190"/>
      <c r="M319" s="195"/>
      <c r="N319" s="196"/>
      <c r="O319" s="196"/>
      <c r="P319" s="196"/>
      <c r="Q319" s="196"/>
      <c r="R319" s="196"/>
      <c r="S319" s="196"/>
      <c r="T319" s="197"/>
      <c r="AT319" s="191" t="s">
        <v>145</v>
      </c>
      <c r="AU319" s="191" t="s">
        <v>143</v>
      </c>
      <c r="AV319" s="12" t="s">
        <v>143</v>
      </c>
      <c r="AW319" s="12" t="s">
        <v>34</v>
      </c>
      <c r="AX319" s="12" t="s">
        <v>78</v>
      </c>
      <c r="AY319" s="191" t="s">
        <v>135</v>
      </c>
    </row>
    <row r="320" spans="2:65" s="1" customFormat="1" ht="25.5" customHeight="1" x14ac:dyDescent="0.3">
      <c r="B320" s="169"/>
      <c r="C320" s="170" t="s">
        <v>479</v>
      </c>
      <c r="D320" s="170" t="s">
        <v>137</v>
      </c>
      <c r="E320" s="171" t="s">
        <v>480</v>
      </c>
      <c r="F320" s="172" t="s">
        <v>481</v>
      </c>
      <c r="G320" s="173" t="s">
        <v>140</v>
      </c>
      <c r="H320" s="174">
        <v>182.54300000000001</v>
      </c>
      <c r="I320" s="175"/>
      <c r="J320" s="176">
        <f>ROUND(I320*H320,2)</f>
        <v>0</v>
      </c>
      <c r="K320" s="172" t="s">
        <v>141</v>
      </c>
      <c r="L320" s="41"/>
      <c r="M320" s="177" t="s">
        <v>5</v>
      </c>
      <c r="N320" s="178" t="s">
        <v>42</v>
      </c>
      <c r="O320" s="42"/>
      <c r="P320" s="179">
        <f>O320*H320</f>
        <v>0</v>
      </c>
      <c r="Q320" s="179">
        <v>9.6799999999999994E-3</v>
      </c>
      <c r="R320" s="179">
        <f>Q320*H320</f>
        <v>1.76701624</v>
      </c>
      <c r="S320" s="179">
        <v>0</v>
      </c>
      <c r="T320" s="180">
        <f>S320*H320</f>
        <v>0</v>
      </c>
      <c r="AR320" s="24" t="s">
        <v>142</v>
      </c>
      <c r="AT320" s="24" t="s">
        <v>137</v>
      </c>
      <c r="AU320" s="24" t="s">
        <v>143</v>
      </c>
      <c r="AY320" s="24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4" t="s">
        <v>143</v>
      </c>
      <c r="BK320" s="181">
        <f>ROUND(I320*H320,2)</f>
        <v>0</v>
      </c>
      <c r="BL320" s="24" t="s">
        <v>142</v>
      </c>
      <c r="BM320" s="24" t="s">
        <v>482</v>
      </c>
    </row>
    <row r="321" spans="2:65" s="12" customFormat="1" ht="13.5" x14ac:dyDescent="0.3">
      <c r="B321" s="190"/>
      <c r="D321" s="183" t="s">
        <v>145</v>
      </c>
      <c r="E321" s="191" t="s">
        <v>5</v>
      </c>
      <c r="F321" s="192" t="s">
        <v>483</v>
      </c>
      <c r="H321" s="193">
        <v>182.54300000000001</v>
      </c>
      <c r="I321" s="194"/>
      <c r="L321" s="190"/>
      <c r="M321" s="195"/>
      <c r="N321" s="196"/>
      <c r="O321" s="196"/>
      <c r="P321" s="196"/>
      <c r="Q321" s="196"/>
      <c r="R321" s="196"/>
      <c r="S321" s="196"/>
      <c r="T321" s="197"/>
      <c r="AT321" s="191" t="s">
        <v>145</v>
      </c>
      <c r="AU321" s="191" t="s">
        <v>143</v>
      </c>
      <c r="AV321" s="12" t="s">
        <v>143</v>
      </c>
      <c r="AW321" s="12" t="s">
        <v>34</v>
      </c>
      <c r="AX321" s="12" t="s">
        <v>78</v>
      </c>
      <c r="AY321" s="191" t="s">
        <v>135</v>
      </c>
    </row>
    <row r="322" spans="2:65" s="1" customFormat="1" ht="25.5" customHeight="1" x14ac:dyDescent="0.3">
      <c r="B322" s="169"/>
      <c r="C322" s="170" t="s">
        <v>484</v>
      </c>
      <c r="D322" s="170" t="s">
        <v>137</v>
      </c>
      <c r="E322" s="171" t="s">
        <v>485</v>
      </c>
      <c r="F322" s="172" t="s">
        <v>486</v>
      </c>
      <c r="G322" s="173" t="s">
        <v>140</v>
      </c>
      <c r="H322" s="174">
        <v>532.577</v>
      </c>
      <c r="I322" s="175"/>
      <c r="J322" s="176">
        <f>ROUND(I322*H322,2)</f>
        <v>0</v>
      </c>
      <c r="K322" s="172" t="s">
        <v>141</v>
      </c>
      <c r="L322" s="41"/>
      <c r="M322" s="177" t="s">
        <v>5</v>
      </c>
      <c r="N322" s="178" t="s">
        <v>42</v>
      </c>
      <c r="O322" s="42"/>
      <c r="P322" s="179">
        <f>O322*H322</f>
        <v>0</v>
      </c>
      <c r="Q322" s="179">
        <v>3.48E-3</v>
      </c>
      <c r="R322" s="179">
        <f>Q322*H322</f>
        <v>1.8533679599999999</v>
      </c>
      <c r="S322" s="179">
        <v>0</v>
      </c>
      <c r="T322" s="180">
        <f>S322*H322</f>
        <v>0</v>
      </c>
      <c r="AR322" s="24" t="s">
        <v>142</v>
      </c>
      <c r="AT322" s="24" t="s">
        <v>137</v>
      </c>
      <c r="AU322" s="24" t="s">
        <v>143</v>
      </c>
      <c r="AY322" s="24" t="s">
        <v>135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4" t="s">
        <v>143</v>
      </c>
      <c r="BK322" s="181">
        <f>ROUND(I322*H322,2)</f>
        <v>0</v>
      </c>
      <c r="BL322" s="24" t="s">
        <v>142</v>
      </c>
      <c r="BM322" s="24" t="s">
        <v>487</v>
      </c>
    </row>
    <row r="323" spans="2:65" s="11" customFormat="1" ht="13.5" x14ac:dyDescent="0.3">
      <c r="B323" s="182"/>
      <c r="D323" s="183" t="s">
        <v>145</v>
      </c>
      <c r="E323" s="184" t="s">
        <v>5</v>
      </c>
      <c r="F323" s="185" t="s">
        <v>488</v>
      </c>
      <c r="H323" s="184" t="s">
        <v>5</v>
      </c>
      <c r="I323" s="186"/>
      <c r="L323" s="182"/>
      <c r="M323" s="187"/>
      <c r="N323" s="188"/>
      <c r="O323" s="188"/>
      <c r="P323" s="188"/>
      <c r="Q323" s="188"/>
      <c r="R323" s="188"/>
      <c r="S323" s="188"/>
      <c r="T323" s="189"/>
      <c r="AT323" s="184" t="s">
        <v>145</v>
      </c>
      <c r="AU323" s="184" t="s">
        <v>143</v>
      </c>
      <c r="AV323" s="11" t="s">
        <v>78</v>
      </c>
      <c r="AW323" s="11" t="s">
        <v>34</v>
      </c>
      <c r="AX323" s="11" t="s">
        <v>70</v>
      </c>
      <c r="AY323" s="184" t="s">
        <v>135</v>
      </c>
    </row>
    <row r="324" spans="2:65" s="12" customFormat="1" ht="13.5" x14ac:dyDescent="0.3">
      <c r="B324" s="190"/>
      <c r="D324" s="183" t="s">
        <v>145</v>
      </c>
      <c r="E324" s="191" t="s">
        <v>5</v>
      </c>
      <c r="F324" s="192" t="s">
        <v>489</v>
      </c>
      <c r="H324" s="193">
        <v>429.726</v>
      </c>
      <c r="I324" s="194"/>
      <c r="L324" s="190"/>
      <c r="M324" s="195"/>
      <c r="N324" s="196"/>
      <c r="O324" s="196"/>
      <c r="P324" s="196"/>
      <c r="Q324" s="196"/>
      <c r="R324" s="196"/>
      <c r="S324" s="196"/>
      <c r="T324" s="197"/>
      <c r="AT324" s="191" t="s">
        <v>145</v>
      </c>
      <c r="AU324" s="191" t="s">
        <v>143</v>
      </c>
      <c r="AV324" s="12" t="s">
        <v>143</v>
      </c>
      <c r="AW324" s="12" t="s">
        <v>34</v>
      </c>
      <c r="AX324" s="12" t="s">
        <v>70</v>
      </c>
      <c r="AY324" s="191" t="s">
        <v>135</v>
      </c>
    </row>
    <row r="325" spans="2:65" s="12" customFormat="1" ht="13.5" x14ac:dyDescent="0.3">
      <c r="B325" s="190"/>
      <c r="D325" s="183" t="s">
        <v>145</v>
      </c>
      <c r="E325" s="191" t="s">
        <v>5</v>
      </c>
      <c r="F325" s="192" t="s">
        <v>490</v>
      </c>
      <c r="H325" s="193">
        <v>18.48</v>
      </c>
      <c r="I325" s="194"/>
      <c r="L325" s="190"/>
      <c r="M325" s="195"/>
      <c r="N325" s="196"/>
      <c r="O325" s="196"/>
      <c r="P325" s="196"/>
      <c r="Q325" s="196"/>
      <c r="R325" s="196"/>
      <c r="S325" s="196"/>
      <c r="T325" s="197"/>
      <c r="AT325" s="191" t="s">
        <v>145</v>
      </c>
      <c r="AU325" s="191" t="s">
        <v>143</v>
      </c>
      <c r="AV325" s="12" t="s">
        <v>143</v>
      </c>
      <c r="AW325" s="12" t="s">
        <v>34</v>
      </c>
      <c r="AX325" s="12" t="s">
        <v>70</v>
      </c>
      <c r="AY325" s="191" t="s">
        <v>135</v>
      </c>
    </row>
    <row r="326" spans="2:65" s="12" customFormat="1" ht="13.5" x14ac:dyDescent="0.3">
      <c r="B326" s="190"/>
      <c r="D326" s="183" t="s">
        <v>145</v>
      </c>
      <c r="E326" s="191" t="s">
        <v>5</v>
      </c>
      <c r="F326" s="192" t="s">
        <v>491</v>
      </c>
      <c r="H326" s="193">
        <v>1.9810000000000001</v>
      </c>
      <c r="I326" s="194"/>
      <c r="L326" s="190"/>
      <c r="M326" s="195"/>
      <c r="N326" s="196"/>
      <c r="O326" s="196"/>
      <c r="P326" s="196"/>
      <c r="Q326" s="196"/>
      <c r="R326" s="196"/>
      <c r="S326" s="196"/>
      <c r="T326" s="197"/>
      <c r="AT326" s="191" t="s">
        <v>145</v>
      </c>
      <c r="AU326" s="191" t="s">
        <v>143</v>
      </c>
      <c r="AV326" s="12" t="s">
        <v>143</v>
      </c>
      <c r="AW326" s="12" t="s">
        <v>34</v>
      </c>
      <c r="AX326" s="12" t="s">
        <v>70</v>
      </c>
      <c r="AY326" s="191" t="s">
        <v>135</v>
      </c>
    </row>
    <row r="327" spans="2:65" s="12" customFormat="1" ht="13.5" x14ac:dyDescent="0.3">
      <c r="B327" s="190"/>
      <c r="D327" s="183" t="s">
        <v>145</v>
      </c>
      <c r="E327" s="191" t="s">
        <v>5</v>
      </c>
      <c r="F327" s="192" t="s">
        <v>492</v>
      </c>
      <c r="H327" s="193">
        <v>35.173999999999999</v>
      </c>
      <c r="I327" s="194"/>
      <c r="L327" s="190"/>
      <c r="M327" s="195"/>
      <c r="N327" s="196"/>
      <c r="O327" s="196"/>
      <c r="P327" s="196"/>
      <c r="Q327" s="196"/>
      <c r="R327" s="196"/>
      <c r="S327" s="196"/>
      <c r="T327" s="197"/>
      <c r="AT327" s="191" t="s">
        <v>145</v>
      </c>
      <c r="AU327" s="191" t="s">
        <v>143</v>
      </c>
      <c r="AV327" s="12" t="s">
        <v>143</v>
      </c>
      <c r="AW327" s="12" t="s">
        <v>34</v>
      </c>
      <c r="AX327" s="12" t="s">
        <v>70</v>
      </c>
      <c r="AY327" s="191" t="s">
        <v>135</v>
      </c>
    </row>
    <row r="328" spans="2:65" s="12" customFormat="1" ht="13.5" x14ac:dyDescent="0.3">
      <c r="B328" s="190"/>
      <c r="D328" s="183" t="s">
        <v>145</v>
      </c>
      <c r="E328" s="191" t="s">
        <v>5</v>
      </c>
      <c r="F328" s="192" t="s">
        <v>493</v>
      </c>
      <c r="H328" s="193">
        <v>41.942999999999998</v>
      </c>
      <c r="I328" s="194"/>
      <c r="L328" s="190"/>
      <c r="M328" s="195"/>
      <c r="N328" s="196"/>
      <c r="O328" s="196"/>
      <c r="P328" s="196"/>
      <c r="Q328" s="196"/>
      <c r="R328" s="196"/>
      <c r="S328" s="196"/>
      <c r="T328" s="197"/>
      <c r="AT328" s="191" t="s">
        <v>145</v>
      </c>
      <c r="AU328" s="191" t="s">
        <v>143</v>
      </c>
      <c r="AV328" s="12" t="s">
        <v>143</v>
      </c>
      <c r="AW328" s="12" t="s">
        <v>34</v>
      </c>
      <c r="AX328" s="12" t="s">
        <v>70</v>
      </c>
      <c r="AY328" s="191" t="s">
        <v>135</v>
      </c>
    </row>
    <row r="329" spans="2:65" s="14" customFormat="1" ht="13.5" x14ac:dyDescent="0.3">
      <c r="B329" s="216"/>
      <c r="D329" s="183" t="s">
        <v>145</v>
      </c>
      <c r="E329" s="217" t="s">
        <v>5</v>
      </c>
      <c r="F329" s="218" t="s">
        <v>494</v>
      </c>
      <c r="H329" s="219">
        <v>527.30399999999997</v>
      </c>
      <c r="I329" s="220"/>
      <c r="L329" s="216"/>
      <c r="M329" s="221"/>
      <c r="N329" s="222"/>
      <c r="O329" s="222"/>
      <c r="P329" s="222"/>
      <c r="Q329" s="222"/>
      <c r="R329" s="222"/>
      <c r="S329" s="222"/>
      <c r="T329" s="223"/>
      <c r="AT329" s="217" t="s">
        <v>145</v>
      </c>
      <c r="AU329" s="217" t="s">
        <v>143</v>
      </c>
      <c r="AV329" s="14" t="s">
        <v>154</v>
      </c>
      <c r="AW329" s="14" t="s">
        <v>34</v>
      </c>
      <c r="AX329" s="14" t="s">
        <v>70</v>
      </c>
      <c r="AY329" s="217" t="s">
        <v>135</v>
      </c>
    </row>
    <row r="330" spans="2:65" s="12" customFormat="1" ht="13.5" x14ac:dyDescent="0.3">
      <c r="B330" s="190"/>
      <c r="D330" s="183" t="s">
        <v>145</v>
      </c>
      <c r="E330" s="191" t="s">
        <v>5</v>
      </c>
      <c r="F330" s="192" t="s">
        <v>495</v>
      </c>
      <c r="H330" s="193">
        <v>532.577</v>
      </c>
      <c r="I330" s="194"/>
      <c r="L330" s="190"/>
      <c r="M330" s="195"/>
      <c r="N330" s="196"/>
      <c r="O330" s="196"/>
      <c r="P330" s="196"/>
      <c r="Q330" s="196"/>
      <c r="R330" s="196"/>
      <c r="S330" s="196"/>
      <c r="T330" s="197"/>
      <c r="AT330" s="191" t="s">
        <v>145</v>
      </c>
      <c r="AU330" s="191" t="s">
        <v>143</v>
      </c>
      <c r="AV330" s="12" t="s">
        <v>143</v>
      </c>
      <c r="AW330" s="12" t="s">
        <v>34</v>
      </c>
      <c r="AX330" s="12" t="s">
        <v>78</v>
      </c>
      <c r="AY330" s="191" t="s">
        <v>135</v>
      </c>
    </row>
    <row r="331" spans="2:65" s="1" customFormat="1" ht="16.5" customHeight="1" x14ac:dyDescent="0.3">
      <c r="B331" s="169"/>
      <c r="C331" s="170" t="s">
        <v>496</v>
      </c>
      <c r="D331" s="170" t="s">
        <v>137</v>
      </c>
      <c r="E331" s="171" t="s">
        <v>497</v>
      </c>
      <c r="F331" s="172" t="s">
        <v>498</v>
      </c>
      <c r="G331" s="173" t="s">
        <v>140</v>
      </c>
      <c r="H331" s="174">
        <v>89.239000000000004</v>
      </c>
      <c r="I331" s="175"/>
      <c r="J331" s="176">
        <f>ROUND(I331*H331,2)</f>
        <v>0</v>
      </c>
      <c r="K331" s="172" t="s">
        <v>141</v>
      </c>
      <c r="L331" s="41"/>
      <c r="M331" s="177" t="s">
        <v>5</v>
      </c>
      <c r="N331" s="178" t="s">
        <v>42</v>
      </c>
      <c r="O331" s="42"/>
      <c r="P331" s="179">
        <f>O331*H331</f>
        <v>0</v>
      </c>
      <c r="Q331" s="179">
        <v>0</v>
      </c>
      <c r="R331" s="179">
        <f>Q331*H331</f>
        <v>0</v>
      </c>
      <c r="S331" s="179">
        <v>0</v>
      </c>
      <c r="T331" s="180">
        <f>S331*H331</f>
        <v>0</v>
      </c>
      <c r="AR331" s="24" t="s">
        <v>142</v>
      </c>
      <c r="AT331" s="24" t="s">
        <v>137</v>
      </c>
      <c r="AU331" s="24" t="s">
        <v>143</v>
      </c>
      <c r="AY331" s="24" t="s">
        <v>135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4" t="s">
        <v>143</v>
      </c>
      <c r="BK331" s="181">
        <f>ROUND(I331*H331,2)</f>
        <v>0</v>
      </c>
      <c r="BL331" s="24" t="s">
        <v>142</v>
      </c>
      <c r="BM331" s="24" t="s">
        <v>499</v>
      </c>
    </row>
    <row r="332" spans="2:65" s="11" customFormat="1" ht="13.5" x14ac:dyDescent="0.3">
      <c r="B332" s="182"/>
      <c r="D332" s="183" t="s">
        <v>145</v>
      </c>
      <c r="E332" s="184" t="s">
        <v>5</v>
      </c>
      <c r="F332" s="185" t="s">
        <v>500</v>
      </c>
      <c r="H332" s="184" t="s">
        <v>5</v>
      </c>
      <c r="I332" s="186"/>
      <c r="L332" s="182"/>
      <c r="M332" s="187"/>
      <c r="N332" s="188"/>
      <c r="O332" s="188"/>
      <c r="P332" s="188"/>
      <c r="Q332" s="188"/>
      <c r="R332" s="188"/>
      <c r="S332" s="188"/>
      <c r="T332" s="189"/>
      <c r="AT332" s="184" t="s">
        <v>145</v>
      </c>
      <c r="AU332" s="184" t="s">
        <v>143</v>
      </c>
      <c r="AV332" s="11" t="s">
        <v>78</v>
      </c>
      <c r="AW332" s="11" t="s">
        <v>34</v>
      </c>
      <c r="AX332" s="11" t="s">
        <v>70</v>
      </c>
      <c r="AY332" s="184" t="s">
        <v>135</v>
      </c>
    </row>
    <row r="333" spans="2:65" s="11" customFormat="1" ht="13.5" x14ac:dyDescent="0.3">
      <c r="B333" s="182"/>
      <c r="D333" s="183" t="s">
        <v>145</v>
      </c>
      <c r="E333" s="184" t="s">
        <v>5</v>
      </c>
      <c r="F333" s="185" t="s">
        <v>349</v>
      </c>
      <c r="H333" s="184" t="s">
        <v>5</v>
      </c>
      <c r="I333" s="186"/>
      <c r="L333" s="182"/>
      <c r="M333" s="187"/>
      <c r="N333" s="188"/>
      <c r="O333" s="188"/>
      <c r="P333" s="188"/>
      <c r="Q333" s="188"/>
      <c r="R333" s="188"/>
      <c r="S333" s="188"/>
      <c r="T333" s="189"/>
      <c r="AT333" s="184" t="s">
        <v>145</v>
      </c>
      <c r="AU333" s="184" t="s">
        <v>143</v>
      </c>
      <c r="AV333" s="11" t="s">
        <v>78</v>
      </c>
      <c r="AW333" s="11" t="s">
        <v>34</v>
      </c>
      <c r="AX333" s="11" t="s">
        <v>70</v>
      </c>
      <c r="AY333" s="184" t="s">
        <v>135</v>
      </c>
    </row>
    <row r="334" spans="2:65" s="12" customFormat="1" ht="13.5" x14ac:dyDescent="0.3">
      <c r="B334" s="190"/>
      <c r="D334" s="183" t="s">
        <v>145</v>
      </c>
      <c r="E334" s="191" t="s">
        <v>5</v>
      </c>
      <c r="F334" s="192" t="s">
        <v>501</v>
      </c>
      <c r="H334" s="193">
        <v>6.15</v>
      </c>
      <c r="I334" s="194"/>
      <c r="L334" s="190"/>
      <c r="M334" s="195"/>
      <c r="N334" s="196"/>
      <c r="O334" s="196"/>
      <c r="P334" s="196"/>
      <c r="Q334" s="196"/>
      <c r="R334" s="196"/>
      <c r="S334" s="196"/>
      <c r="T334" s="197"/>
      <c r="AT334" s="191" t="s">
        <v>145</v>
      </c>
      <c r="AU334" s="191" t="s">
        <v>143</v>
      </c>
      <c r="AV334" s="12" t="s">
        <v>143</v>
      </c>
      <c r="AW334" s="12" t="s">
        <v>34</v>
      </c>
      <c r="AX334" s="12" t="s">
        <v>70</v>
      </c>
      <c r="AY334" s="191" t="s">
        <v>135</v>
      </c>
    </row>
    <row r="335" spans="2:65" s="12" customFormat="1" ht="13.5" x14ac:dyDescent="0.3">
      <c r="B335" s="190"/>
      <c r="D335" s="183" t="s">
        <v>145</v>
      </c>
      <c r="E335" s="191" t="s">
        <v>5</v>
      </c>
      <c r="F335" s="192" t="s">
        <v>502</v>
      </c>
      <c r="H335" s="193">
        <v>2.4300000000000002</v>
      </c>
      <c r="I335" s="19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1" t="s">
        <v>145</v>
      </c>
      <c r="AU335" s="191" t="s">
        <v>143</v>
      </c>
      <c r="AV335" s="12" t="s">
        <v>143</v>
      </c>
      <c r="AW335" s="12" t="s">
        <v>34</v>
      </c>
      <c r="AX335" s="12" t="s">
        <v>70</v>
      </c>
      <c r="AY335" s="191" t="s">
        <v>135</v>
      </c>
    </row>
    <row r="336" spans="2:65" s="12" customFormat="1" ht="13.5" x14ac:dyDescent="0.3">
      <c r="B336" s="190"/>
      <c r="D336" s="183" t="s">
        <v>145</v>
      </c>
      <c r="E336" s="191" t="s">
        <v>5</v>
      </c>
      <c r="F336" s="192" t="s">
        <v>503</v>
      </c>
      <c r="H336" s="193">
        <v>1.62</v>
      </c>
      <c r="I336" s="194"/>
      <c r="L336" s="190"/>
      <c r="M336" s="195"/>
      <c r="N336" s="196"/>
      <c r="O336" s="196"/>
      <c r="P336" s="196"/>
      <c r="Q336" s="196"/>
      <c r="R336" s="196"/>
      <c r="S336" s="196"/>
      <c r="T336" s="197"/>
      <c r="AT336" s="191" t="s">
        <v>145</v>
      </c>
      <c r="AU336" s="191" t="s">
        <v>143</v>
      </c>
      <c r="AV336" s="12" t="s">
        <v>143</v>
      </c>
      <c r="AW336" s="12" t="s">
        <v>34</v>
      </c>
      <c r="AX336" s="12" t="s">
        <v>70</v>
      </c>
      <c r="AY336" s="191" t="s">
        <v>135</v>
      </c>
    </row>
    <row r="337" spans="2:65" s="12" customFormat="1" ht="13.5" x14ac:dyDescent="0.3">
      <c r="B337" s="190"/>
      <c r="D337" s="183" t="s">
        <v>145</v>
      </c>
      <c r="E337" s="191" t="s">
        <v>5</v>
      </c>
      <c r="F337" s="192" t="s">
        <v>504</v>
      </c>
      <c r="H337" s="193">
        <v>5.76</v>
      </c>
      <c r="I337" s="194"/>
      <c r="L337" s="190"/>
      <c r="M337" s="195"/>
      <c r="N337" s="196"/>
      <c r="O337" s="196"/>
      <c r="P337" s="196"/>
      <c r="Q337" s="196"/>
      <c r="R337" s="196"/>
      <c r="S337" s="196"/>
      <c r="T337" s="197"/>
      <c r="AT337" s="191" t="s">
        <v>145</v>
      </c>
      <c r="AU337" s="191" t="s">
        <v>143</v>
      </c>
      <c r="AV337" s="12" t="s">
        <v>143</v>
      </c>
      <c r="AW337" s="12" t="s">
        <v>34</v>
      </c>
      <c r="AX337" s="12" t="s">
        <v>70</v>
      </c>
      <c r="AY337" s="191" t="s">
        <v>135</v>
      </c>
    </row>
    <row r="338" spans="2:65" s="12" customFormat="1" ht="13.5" x14ac:dyDescent="0.3">
      <c r="B338" s="190"/>
      <c r="D338" s="183" t="s">
        <v>145</v>
      </c>
      <c r="E338" s="191" t="s">
        <v>5</v>
      </c>
      <c r="F338" s="192" t="s">
        <v>505</v>
      </c>
      <c r="H338" s="193">
        <v>55.756999999999998</v>
      </c>
      <c r="I338" s="194"/>
      <c r="L338" s="190"/>
      <c r="M338" s="195"/>
      <c r="N338" s="196"/>
      <c r="O338" s="196"/>
      <c r="P338" s="196"/>
      <c r="Q338" s="196"/>
      <c r="R338" s="196"/>
      <c r="S338" s="196"/>
      <c r="T338" s="197"/>
      <c r="AT338" s="191" t="s">
        <v>145</v>
      </c>
      <c r="AU338" s="191" t="s">
        <v>143</v>
      </c>
      <c r="AV338" s="12" t="s">
        <v>143</v>
      </c>
      <c r="AW338" s="12" t="s">
        <v>34</v>
      </c>
      <c r="AX338" s="12" t="s">
        <v>70</v>
      </c>
      <c r="AY338" s="191" t="s">
        <v>135</v>
      </c>
    </row>
    <row r="339" spans="2:65" s="12" customFormat="1" ht="13.5" x14ac:dyDescent="0.3">
      <c r="B339" s="190"/>
      <c r="D339" s="183" t="s">
        <v>145</v>
      </c>
      <c r="E339" s="191" t="s">
        <v>5</v>
      </c>
      <c r="F339" s="192" t="s">
        <v>506</v>
      </c>
      <c r="H339" s="193">
        <v>6.3360000000000003</v>
      </c>
      <c r="I339" s="194"/>
      <c r="L339" s="190"/>
      <c r="M339" s="195"/>
      <c r="N339" s="196"/>
      <c r="O339" s="196"/>
      <c r="P339" s="196"/>
      <c r="Q339" s="196"/>
      <c r="R339" s="196"/>
      <c r="S339" s="196"/>
      <c r="T339" s="197"/>
      <c r="AT339" s="191" t="s">
        <v>145</v>
      </c>
      <c r="AU339" s="191" t="s">
        <v>143</v>
      </c>
      <c r="AV339" s="12" t="s">
        <v>143</v>
      </c>
      <c r="AW339" s="12" t="s">
        <v>34</v>
      </c>
      <c r="AX339" s="12" t="s">
        <v>70</v>
      </c>
      <c r="AY339" s="191" t="s">
        <v>135</v>
      </c>
    </row>
    <row r="340" spans="2:65" s="12" customFormat="1" ht="13.5" x14ac:dyDescent="0.3">
      <c r="B340" s="190"/>
      <c r="D340" s="183" t="s">
        <v>145</v>
      </c>
      <c r="E340" s="191" t="s">
        <v>5</v>
      </c>
      <c r="F340" s="192" t="s">
        <v>507</v>
      </c>
      <c r="H340" s="193">
        <v>3.1680000000000001</v>
      </c>
      <c r="I340" s="194"/>
      <c r="L340" s="190"/>
      <c r="M340" s="195"/>
      <c r="N340" s="196"/>
      <c r="O340" s="196"/>
      <c r="P340" s="196"/>
      <c r="Q340" s="196"/>
      <c r="R340" s="196"/>
      <c r="S340" s="196"/>
      <c r="T340" s="197"/>
      <c r="AT340" s="191" t="s">
        <v>145</v>
      </c>
      <c r="AU340" s="191" t="s">
        <v>143</v>
      </c>
      <c r="AV340" s="12" t="s">
        <v>143</v>
      </c>
      <c r="AW340" s="12" t="s">
        <v>34</v>
      </c>
      <c r="AX340" s="12" t="s">
        <v>70</v>
      </c>
      <c r="AY340" s="191" t="s">
        <v>135</v>
      </c>
    </row>
    <row r="341" spans="2:65" s="14" customFormat="1" ht="13.5" x14ac:dyDescent="0.3">
      <c r="B341" s="216"/>
      <c r="D341" s="183" t="s">
        <v>145</v>
      </c>
      <c r="E341" s="217" t="s">
        <v>5</v>
      </c>
      <c r="F341" s="218" t="s">
        <v>494</v>
      </c>
      <c r="H341" s="219">
        <v>81.221000000000004</v>
      </c>
      <c r="I341" s="220"/>
      <c r="L341" s="216"/>
      <c r="M341" s="221"/>
      <c r="N341" s="222"/>
      <c r="O341" s="222"/>
      <c r="P341" s="222"/>
      <c r="Q341" s="222"/>
      <c r="R341" s="222"/>
      <c r="S341" s="222"/>
      <c r="T341" s="223"/>
      <c r="AT341" s="217" t="s">
        <v>145</v>
      </c>
      <c r="AU341" s="217" t="s">
        <v>143</v>
      </c>
      <c r="AV341" s="14" t="s">
        <v>154</v>
      </c>
      <c r="AW341" s="14" t="s">
        <v>34</v>
      </c>
      <c r="AX341" s="14" t="s">
        <v>70</v>
      </c>
      <c r="AY341" s="217" t="s">
        <v>135</v>
      </c>
    </row>
    <row r="342" spans="2:65" s="11" customFormat="1" ht="13.5" x14ac:dyDescent="0.3">
      <c r="B342" s="182"/>
      <c r="D342" s="183" t="s">
        <v>145</v>
      </c>
      <c r="E342" s="184" t="s">
        <v>5</v>
      </c>
      <c r="F342" s="185" t="s">
        <v>357</v>
      </c>
      <c r="H342" s="184" t="s">
        <v>5</v>
      </c>
      <c r="I342" s="186"/>
      <c r="L342" s="182"/>
      <c r="M342" s="187"/>
      <c r="N342" s="188"/>
      <c r="O342" s="188"/>
      <c r="P342" s="188"/>
      <c r="Q342" s="188"/>
      <c r="R342" s="188"/>
      <c r="S342" s="188"/>
      <c r="T342" s="189"/>
      <c r="AT342" s="184" t="s">
        <v>145</v>
      </c>
      <c r="AU342" s="184" t="s">
        <v>143</v>
      </c>
      <c r="AV342" s="11" t="s">
        <v>78</v>
      </c>
      <c r="AW342" s="11" t="s">
        <v>34</v>
      </c>
      <c r="AX342" s="11" t="s">
        <v>70</v>
      </c>
      <c r="AY342" s="184" t="s">
        <v>135</v>
      </c>
    </row>
    <row r="343" spans="2:65" s="12" customFormat="1" ht="13.5" x14ac:dyDescent="0.3">
      <c r="B343" s="190"/>
      <c r="D343" s="183" t="s">
        <v>145</v>
      </c>
      <c r="E343" s="191" t="s">
        <v>5</v>
      </c>
      <c r="F343" s="192" t="s">
        <v>508</v>
      </c>
      <c r="H343" s="193">
        <v>2.5880000000000001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145</v>
      </c>
      <c r="AU343" s="191" t="s">
        <v>143</v>
      </c>
      <c r="AV343" s="12" t="s">
        <v>143</v>
      </c>
      <c r="AW343" s="12" t="s">
        <v>34</v>
      </c>
      <c r="AX343" s="12" t="s">
        <v>70</v>
      </c>
      <c r="AY343" s="191" t="s">
        <v>135</v>
      </c>
    </row>
    <row r="344" spans="2:65" s="12" customFormat="1" ht="13.5" x14ac:dyDescent="0.3">
      <c r="B344" s="190"/>
      <c r="D344" s="183" t="s">
        <v>145</v>
      </c>
      <c r="E344" s="191" t="s">
        <v>5</v>
      </c>
      <c r="F344" s="192" t="s">
        <v>509</v>
      </c>
      <c r="H344" s="193">
        <v>2.7</v>
      </c>
      <c r="I344" s="194"/>
      <c r="L344" s="190"/>
      <c r="M344" s="195"/>
      <c r="N344" s="196"/>
      <c r="O344" s="196"/>
      <c r="P344" s="196"/>
      <c r="Q344" s="196"/>
      <c r="R344" s="196"/>
      <c r="S344" s="196"/>
      <c r="T344" s="197"/>
      <c r="AT344" s="191" t="s">
        <v>145</v>
      </c>
      <c r="AU344" s="191" t="s">
        <v>143</v>
      </c>
      <c r="AV344" s="12" t="s">
        <v>143</v>
      </c>
      <c r="AW344" s="12" t="s">
        <v>34</v>
      </c>
      <c r="AX344" s="12" t="s">
        <v>70</v>
      </c>
      <c r="AY344" s="191" t="s">
        <v>135</v>
      </c>
    </row>
    <row r="345" spans="2:65" s="12" customFormat="1" ht="13.5" x14ac:dyDescent="0.3">
      <c r="B345" s="190"/>
      <c r="D345" s="183" t="s">
        <v>145</v>
      </c>
      <c r="E345" s="191" t="s">
        <v>5</v>
      </c>
      <c r="F345" s="192" t="s">
        <v>510</v>
      </c>
      <c r="H345" s="193">
        <v>2.73</v>
      </c>
      <c r="I345" s="194"/>
      <c r="L345" s="190"/>
      <c r="M345" s="195"/>
      <c r="N345" s="196"/>
      <c r="O345" s="196"/>
      <c r="P345" s="196"/>
      <c r="Q345" s="196"/>
      <c r="R345" s="196"/>
      <c r="S345" s="196"/>
      <c r="T345" s="197"/>
      <c r="AT345" s="191" t="s">
        <v>145</v>
      </c>
      <c r="AU345" s="191" t="s">
        <v>143</v>
      </c>
      <c r="AV345" s="12" t="s">
        <v>143</v>
      </c>
      <c r="AW345" s="12" t="s">
        <v>34</v>
      </c>
      <c r="AX345" s="12" t="s">
        <v>70</v>
      </c>
      <c r="AY345" s="191" t="s">
        <v>135</v>
      </c>
    </row>
    <row r="346" spans="2:65" s="14" customFormat="1" ht="13.5" x14ac:dyDescent="0.3">
      <c r="B346" s="216"/>
      <c r="D346" s="183" t="s">
        <v>145</v>
      </c>
      <c r="E346" s="217" t="s">
        <v>5</v>
      </c>
      <c r="F346" s="218" t="s">
        <v>494</v>
      </c>
      <c r="H346" s="219">
        <v>8.0180000000000007</v>
      </c>
      <c r="I346" s="220"/>
      <c r="L346" s="216"/>
      <c r="M346" s="221"/>
      <c r="N346" s="222"/>
      <c r="O346" s="222"/>
      <c r="P346" s="222"/>
      <c r="Q346" s="222"/>
      <c r="R346" s="222"/>
      <c r="S346" s="222"/>
      <c r="T346" s="223"/>
      <c r="AT346" s="217" t="s">
        <v>145</v>
      </c>
      <c r="AU346" s="217" t="s">
        <v>143</v>
      </c>
      <c r="AV346" s="14" t="s">
        <v>154</v>
      </c>
      <c r="AW346" s="14" t="s">
        <v>34</v>
      </c>
      <c r="AX346" s="14" t="s">
        <v>70</v>
      </c>
      <c r="AY346" s="217" t="s">
        <v>135</v>
      </c>
    </row>
    <row r="347" spans="2:65" s="13" customFormat="1" ht="13.5" x14ac:dyDescent="0.3">
      <c r="B347" s="198"/>
      <c r="D347" s="183" t="s">
        <v>145</v>
      </c>
      <c r="E347" s="199" t="s">
        <v>5</v>
      </c>
      <c r="F347" s="200" t="s">
        <v>149</v>
      </c>
      <c r="H347" s="201">
        <v>89.239000000000004</v>
      </c>
      <c r="I347" s="202"/>
      <c r="L347" s="198"/>
      <c r="M347" s="203"/>
      <c r="N347" s="204"/>
      <c r="O347" s="204"/>
      <c r="P347" s="204"/>
      <c r="Q347" s="204"/>
      <c r="R347" s="204"/>
      <c r="S347" s="204"/>
      <c r="T347" s="205"/>
      <c r="AT347" s="199" t="s">
        <v>145</v>
      </c>
      <c r="AU347" s="199" t="s">
        <v>143</v>
      </c>
      <c r="AV347" s="13" t="s">
        <v>142</v>
      </c>
      <c r="AW347" s="13" t="s">
        <v>34</v>
      </c>
      <c r="AX347" s="13" t="s">
        <v>78</v>
      </c>
      <c r="AY347" s="199" t="s">
        <v>135</v>
      </c>
    </row>
    <row r="348" spans="2:65" s="1" customFormat="1" ht="16.5" customHeight="1" x14ac:dyDescent="0.3">
      <c r="B348" s="169"/>
      <c r="C348" s="170" t="s">
        <v>511</v>
      </c>
      <c r="D348" s="170" t="s">
        <v>137</v>
      </c>
      <c r="E348" s="171" t="s">
        <v>512</v>
      </c>
      <c r="F348" s="172" t="s">
        <v>513</v>
      </c>
      <c r="G348" s="173" t="s">
        <v>140</v>
      </c>
      <c r="H348" s="174">
        <v>500.04599999999999</v>
      </c>
      <c r="I348" s="175"/>
      <c r="J348" s="176">
        <f>ROUND(I348*H348,2)</f>
        <v>0</v>
      </c>
      <c r="K348" s="172" t="s">
        <v>141</v>
      </c>
      <c r="L348" s="41"/>
      <c r="M348" s="177" t="s">
        <v>5</v>
      </c>
      <c r="N348" s="178" t="s">
        <v>42</v>
      </c>
      <c r="O348" s="42"/>
      <c r="P348" s="179">
        <f>O348*H348</f>
        <v>0</v>
      </c>
      <c r="Q348" s="179">
        <v>0</v>
      </c>
      <c r="R348" s="179">
        <f>Q348*H348</f>
        <v>0</v>
      </c>
      <c r="S348" s="179">
        <v>0</v>
      </c>
      <c r="T348" s="180">
        <f>S348*H348</f>
        <v>0</v>
      </c>
      <c r="AR348" s="24" t="s">
        <v>142</v>
      </c>
      <c r="AT348" s="24" t="s">
        <v>137</v>
      </c>
      <c r="AU348" s="24" t="s">
        <v>143</v>
      </c>
      <c r="AY348" s="24" t="s">
        <v>135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4" t="s">
        <v>143</v>
      </c>
      <c r="BK348" s="181">
        <f>ROUND(I348*H348,2)</f>
        <v>0</v>
      </c>
      <c r="BL348" s="24" t="s">
        <v>142</v>
      </c>
      <c r="BM348" s="24" t="s">
        <v>514</v>
      </c>
    </row>
    <row r="349" spans="2:65" s="12" customFormat="1" ht="13.5" x14ac:dyDescent="0.3">
      <c r="B349" s="190"/>
      <c r="D349" s="183" t="s">
        <v>145</v>
      </c>
      <c r="E349" s="191" t="s">
        <v>5</v>
      </c>
      <c r="F349" s="192" t="s">
        <v>515</v>
      </c>
      <c r="H349" s="193">
        <v>500.04599999999999</v>
      </c>
      <c r="I349" s="194"/>
      <c r="L349" s="190"/>
      <c r="M349" s="195"/>
      <c r="N349" s="196"/>
      <c r="O349" s="196"/>
      <c r="P349" s="196"/>
      <c r="Q349" s="196"/>
      <c r="R349" s="196"/>
      <c r="S349" s="196"/>
      <c r="T349" s="197"/>
      <c r="AT349" s="191" t="s">
        <v>145</v>
      </c>
      <c r="AU349" s="191" t="s">
        <v>143</v>
      </c>
      <c r="AV349" s="12" t="s">
        <v>143</v>
      </c>
      <c r="AW349" s="12" t="s">
        <v>34</v>
      </c>
      <c r="AX349" s="12" t="s">
        <v>78</v>
      </c>
      <c r="AY349" s="191" t="s">
        <v>135</v>
      </c>
    </row>
    <row r="350" spans="2:65" s="1" customFormat="1" ht="16.5" customHeight="1" x14ac:dyDescent="0.3">
      <c r="B350" s="169"/>
      <c r="C350" s="170" t="s">
        <v>516</v>
      </c>
      <c r="D350" s="170" t="s">
        <v>137</v>
      </c>
      <c r="E350" s="171" t="s">
        <v>517</v>
      </c>
      <c r="F350" s="172" t="s">
        <v>518</v>
      </c>
      <c r="G350" s="173" t="s">
        <v>140</v>
      </c>
      <c r="H350" s="174">
        <v>500.04599999999999</v>
      </c>
      <c r="I350" s="175"/>
      <c r="J350" s="176">
        <f>ROUND(I350*H350,2)</f>
        <v>0</v>
      </c>
      <c r="K350" s="172" t="s">
        <v>5</v>
      </c>
      <c r="L350" s="41"/>
      <c r="M350" s="177" t="s">
        <v>5</v>
      </c>
      <c r="N350" s="178" t="s">
        <v>42</v>
      </c>
      <c r="O350" s="42"/>
      <c r="P350" s="179">
        <f>O350*H350</f>
        <v>0</v>
      </c>
      <c r="Q350" s="179">
        <v>1.6000000000000001E-4</v>
      </c>
      <c r="R350" s="179">
        <f>Q350*H350</f>
        <v>8.000736E-2</v>
      </c>
      <c r="S350" s="179">
        <v>0</v>
      </c>
      <c r="T350" s="180">
        <f>S350*H350</f>
        <v>0</v>
      </c>
      <c r="AR350" s="24" t="s">
        <v>142</v>
      </c>
      <c r="AT350" s="24" t="s">
        <v>137</v>
      </c>
      <c r="AU350" s="24" t="s">
        <v>143</v>
      </c>
      <c r="AY350" s="24" t="s">
        <v>135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4" t="s">
        <v>143</v>
      </c>
      <c r="BK350" s="181">
        <f>ROUND(I350*H350,2)</f>
        <v>0</v>
      </c>
      <c r="BL350" s="24" t="s">
        <v>142</v>
      </c>
      <c r="BM350" s="24" t="s">
        <v>519</v>
      </c>
    </row>
    <row r="351" spans="2:65" s="12" customFormat="1" ht="13.5" x14ac:dyDescent="0.3">
      <c r="B351" s="190"/>
      <c r="D351" s="183" t="s">
        <v>145</v>
      </c>
      <c r="E351" s="191" t="s">
        <v>5</v>
      </c>
      <c r="F351" s="192" t="s">
        <v>515</v>
      </c>
      <c r="H351" s="193">
        <v>500.04599999999999</v>
      </c>
      <c r="I351" s="194"/>
      <c r="L351" s="190"/>
      <c r="M351" s="195"/>
      <c r="N351" s="196"/>
      <c r="O351" s="196"/>
      <c r="P351" s="196"/>
      <c r="Q351" s="196"/>
      <c r="R351" s="196"/>
      <c r="S351" s="196"/>
      <c r="T351" s="197"/>
      <c r="AT351" s="191" t="s">
        <v>145</v>
      </c>
      <c r="AU351" s="191" t="s">
        <v>143</v>
      </c>
      <c r="AV351" s="12" t="s">
        <v>143</v>
      </c>
      <c r="AW351" s="12" t="s">
        <v>34</v>
      </c>
      <c r="AX351" s="12" t="s">
        <v>78</v>
      </c>
      <c r="AY351" s="191" t="s">
        <v>135</v>
      </c>
    </row>
    <row r="352" spans="2:65" s="1" customFormat="1" ht="25.5" customHeight="1" x14ac:dyDescent="0.3">
      <c r="B352" s="169"/>
      <c r="C352" s="170" t="s">
        <v>520</v>
      </c>
      <c r="D352" s="170" t="s">
        <v>137</v>
      </c>
      <c r="E352" s="171" t="s">
        <v>521</v>
      </c>
      <c r="F352" s="172" t="s">
        <v>522</v>
      </c>
      <c r="G352" s="173" t="s">
        <v>140</v>
      </c>
      <c r="H352" s="174">
        <v>17.135000000000002</v>
      </c>
      <c r="I352" s="175"/>
      <c r="J352" s="176">
        <f>ROUND(I352*H352,2)</f>
        <v>0</v>
      </c>
      <c r="K352" s="172" t="s">
        <v>141</v>
      </c>
      <c r="L352" s="41"/>
      <c r="M352" s="177" t="s">
        <v>5</v>
      </c>
      <c r="N352" s="178" t="s">
        <v>42</v>
      </c>
      <c r="O352" s="42"/>
      <c r="P352" s="179">
        <f>O352*H352</f>
        <v>0</v>
      </c>
      <c r="Q352" s="179">
        <v>0.105</v>
      </c>
      <c r="R352" s="179">
        <f>Q352*H352</f>
        <v>1.7991750000000002</v>
      </c>
      <c r="S352" s="179">
        <v>0</v>
      </c>
      <c r="T352" s="180">
        <f>S352*H352</f>
        <v>0</v>
      </c>
      <c r="AR352" s="24" t="s">
        <v>142</v>
      </c>
      <c r="AT352" s="24" t="s">
        <v>137</v>
      </c>
      <c r="AU352" s="24" t="s">
        <v>143</v>
      </c>
      <c r="AY352" s="24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4" t="s">
        <v>143</v>
      </c>
      <c r="BK352" s="181">
        <f>ROUND(I352*H352,2)</f>
        <v>0</v>
      </c>
      <c r="BL352" s="24" t="s">
        <v>142</v>
      </c>
      <c r="BM352" s="24" t="s">
        <v>523</v>
      </c>
    </row>
    <row r="353" spans="2:65" s="11" customFormat="1" ht="13.5" x14ac:dyDescent="0.3">
      <c r="B353" s="182"/>
      <c r="D353" s="183" t="s">
        <v>145</v>
      </c>
      <c r="E353" s="184" t="s">
        <v>5</v>
      </c>
      <c r="F353" s="185" t="s">
        <v>348</v>
      </c>
      <c r="H353" s="184" t="s">
        <v>5</v>
      </c>
      <c r="I353" s="186"/>
      <c r="L353" s="182"/>
      <c r="M353" s="187"/>
      <c r="N353" s="188"/>
      <c r="O353" s="188"/>
      <c r="P353" s="188"/>
      <c r="Q353" s="188"/>
      <c r="R353" s="188"/>
      <c r="S353" s="188"/>
      <c r="T353" s="189"/>
      <c r="AT353" s="184" t="s">
        <v>145</v>
      </c>
      <c r="AU353" s="184" t="s">
        <v>143</v>
      </c>
      <c r="AV353" s="11" t="s">
        <v>78</v>
      </c>
      <c r="AW353" s="11" t="s">
        <v>34</v>
      </c>
      <c r="AX353" s="11" t="s">
        <v>70</v>
      </c>
      <c r="AY353" s="184" t="s">
        <v>135</v>
      </c>
    </row>
    <row r="354" spans="2:65" s="12" customFormat="1" ht="13.5" x14ac:dyDescent="0.3">
      <c r="B354" s="190"/>
      <c r="D354" s="183" t="s">
        <v>145</v>
      </c>
      <c r="E354" s="191" t="s">
        <v>5</v>
      </c>
      <c r="F354" s="192" t="s">
        <v>524</v>
      </c>
      <c r="H354" s="193">
        <v>17.135000000000002</v>
      </c>
      <c r="I354" s="194"/>
      <c r="L354" s="190"/>
      <c r="M354" s="195"/>
      <c r="N354" s="196"/>
      <c r="O354" s="196"/>
      <c r="P354" s="196"/>
      <c r="Q354" s="196"/>
      <c r="R354" s="196"/>
      <c r="S354" s="196"/>
      <c r="T354" s="197"/>
      <c r="AT354" s="191" t="s">
        <v>145</v>
      </c>
      <c r="AU354" s="191" t="s">
        <v>143</v>
      </c>
      <c r="AV354" s="12" t="s">
        <v>143</v>
      </c>
      <c r="AW354" s="12" t="s">
        <v>34</v>
      </c>
      <c r="AX354" s="12" t="s">
        <v>78</v>
      </c>
      <c r="AY354" s="191" t="s">
        <v>135</v>
      </c>
    </row>
    <row r="355" spans="2:65" s="10" customFormat="1" ht="29.85" customHeight="1" x14ac:dyDescent="0.3">
      <c r="B355" s="156"/>
      <c r="D355" s="157" t="s">
        <v>69</v>
      </c>
      <c r="E355" s="167" t="s">
        <v>191</v>
      </c>
      <c r="F355" s="167" t="s">
        <v>525</v>
      </c>
      <c r="I355" s="159"/>
      <c r="J355" s="168">
        <f>BK355</f>
        <v>0</v>
      </c>
      <c r="L355" s="156"/>
      <c r="M355" s="161"/>
      <c r="N355" s="162"/>
      <c r="O355" s="162"/>
      <c r="P355" s="163">
        <f>SUM(P356:P442)</f>
        <v>0</v>
      </c>
      <c r="Q355" s="162"/>
      <c r="R355" s="163">
        <f>SUM(R356:R442)</f>
        <v>12.033916000000001</v>
      </c>
      <c r="S355" s="162"/>
      <c r="T355" s="164">
        <f>SUM(T356:T442)</f>
        <v>20.356904</v>
      </c>
      <c r="AR355" s="157" t="s">
        <v>78</v>
      </c>
      <c r="AT355" s="165" t="s">
        <v>69</v>
      </c>
      <c r="AU355" s="165" t="s">
        <v>78</v>
      </c>
      <c r="AY355" s="157" t="s">
        <v>135</v>
      </c>
      <c r="BK355" s="166">
        <f>SUM(BK356:BK442)</f>
        <v>0</v>
      </c>
    </row>
    <row r="356" spans="2:65" s="1" customFormat="1" ht="25.5" customHeight="1" x14ac:dyDescent="0.3">
      <c r="B356" s="169"/>
      <c r="C356" s="170" t="s">
        <v>526</v>
      </c>
      <c r="D356" s="170" t="s">
        <v>137</v>
      </c>
      <c r="E356" s="171" t="s">
        <v>527</v>
      </c>
      <c r="F356" s="172" t="s">
        <v>528</v>
      </c>
      <c r="G356" s="173" t="s">
        <v>160</v>
      </c>
      <c r="H356" s="174">
        <v>14.2</v>
      </c>
      <c r="I356" s="175"/>
      <c r="J356" s="176">
        <f>ROUND(I356*H356,2)</f>
        <v>0</v>
      </c>
      <c r="K356" s="172" t="s">
        <v>141</v>
      </c>
      <c r="L356" s="41"/>
      <c r="M356" s="177" t="s">
        <v>5</v>
      </c>
      <c r="N356" s="178" t="s">
        <v>42</v>
      </c>
      <c r="O356" s="42"/>
      <c r="P356" s="179">
        <f>O356*H356</f>
        <v>0</v>
      </c>
      <c r="Q356" s="179">
        <v>0.1295</v>
      </c>
      <c r="R356" s="179">
        <f>Q356*H356</f>
        <v>1.8389</v>
      </c>
      <c r="S356" s="179">
        <v>0</v>
      </c>
      <c r="T356" s="180">
        <f>S356*H356</f>
        <v>0</v>
      </c>
      <c r="AR356" s="24" t="s">
        <v>142</v>
      </c>
      <c r="AT356" s="24" t="s">
        <v>137</v>
      </c>
      <c r="AU356" s="24" t="s">
        <v>143</v>
      </c>
      <c r="AY356" s="24" t="s">
        <v>135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4" t="s">
        <v>143</v>
      </c>
      <c r="BK356" s="181">
        <f>ROUND(I356*H356,2)</f>
        <v>0</v>
      </c>
      <c r="BL356" s="24" t="s">
        <v>142</v>
      </c>
      <c r="BM356" s="24" t="s">
        <v>529</v>
      </c>
    </row>
    <row r="357" spans="2:65" s="12" customFormat="1" ht="13.5" x14ac:dyDescent="0.3">
      <c r="B357" s="190"/>
      <c r="D357" s="183" t="s">
        <v>145</v>
      </c>
      <c r="E357" s="191" t="s">
        <v>5</v>
      </c>
      <c r="F357" s="192" t="s">
        <v>162</v>
      </c>
      <c r="H357" s="193">
        <v>14.2</v>
      </c>
      <c r="I357" s="194"/>
      <c r="L357" s="190"/>
      <c r="M357" s="195"/>
      <c r="N357" s="196"/>
      <c r="O357" s="196"/>
      <c r="P357" s="196"/>
      <c r="Q357" s="196"/>
      <c r="R357" s="196"/>
      <c r="S357" s="196"/>
      <c r="T357" s="197"/>
      <c r="AT357" s="191" t="s">
        <v>145</v>
      </c>
      <c r="AU357" s="191" t="s">
        <v>143</v>
      </c>
      <c r="AV357" s="12" t="s">
        <v>143</v>
      </c>
      <c r="AW357" s="12" t="s">
        <v>34</v>
      </c>
      <c r="AX357" s="12" t="s">
        <v>78</v>
      </c>
      <c r="AY357" s="191" t="s">
        <v>135</v>
      </c>
    </row>
    <row r="358" spans="2:65" s="1" customFormat="1" ht="16.5" customHeight="1" x14ac:dyDescent="0.3">
      <c r="B358" s="169"/>
      <c r="C358" s="206" t="s">
        <v>530</v>
      </c>
      <c r="D358" s="206" t="s">
        <v>289</v>
      </c>
      <c r="E358" s="207" t="s">
        <v>531</v>
      </c>
      <c r="F358" s="208" t="s">
        <v>532</v>
      </c>
      <c r="G358" s="209" t="s">
        <v>160</v>
      </c>
      <c r="H358" s="210">
        <v>14.342000000000001</v>
      </c>
      <c r="I358" s="211"/>
      <c r="J358" s="212">
        <f>ROUND(I358*H358,2)</f>
        <v>0</v>
      </c>
      <c r="K358" s="208" t="s">
        <v>141</v>
      </c>
      <c r="L358" s="213"/>
      <c r="M358" s="214" t="s">
        <v>5</v>
      </c>
      <c r="N358" s="215" t="s">
        <v>42</v>
      </c>
      <c r="O358" s="42"/>
      <c r="P358" s="179">
        <f>O358*H358</f>
        <v>0</v>
      </c>
      <c r="Q358" s="179">
        <v>5.8000000000000003E-2</v>
      </c>
      <c r="R358" s="179">
        <f>Q358*H358</f>
        <v>0.83183600000000002</v>
      </c>
      <c r="S358" s="179">
        <v>0</v>
      </c>
      <c r="T358" s="180">
        <f>S358*H358</f>
        <v>0</v>
      </c>
      <c r="AR358" s="24" t="s">
        <v>186</v>
      </c>
      <c r="AT358" s="24" t="s">
        <v>289</v>
      </c>
      <c r="AU358" s="24" t="s">
        <v>143</v>
      </c>
      <c r="AY358" s="24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4" t="s">
        <v>143</v>
      </c>
      <c r="BK358" s="181">
        <f>ROUND(I358*H358,2)</f>
        <v>0</v>
      </c>
      <c r="BL358" s="24" t="s">
        <v>142</v>
      </c>
      <c r="BM358" s="24" t="s">
        <v>533</v>
      </c>
    </row>
    <row r="359" spans="2:65" s="12" customFormat="1" ht="13.5" x14ac:dyDescent="0.3">
      <c r="B359" s="190"/>
      <c r="D359" s="183" t="s">
        <v>145</v>
      </c>
      <c r="E359" s="191" t="s">
        <v>5</v>
      </c>
      <c r="F359" s="192" t="s">
        <v>534</v>
      </c>
      <c r="H359" s="193">
        <v>14.342000000000001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145</v>
      </c>
      <c r="AU359" s="191" t="s">
        <v>143</v>
      </c>
      <c r="AV359" s="12" t="s">
        <v>143</v>
      </c>
      <c r="AW359" s="12" t="s">
        <v>34</v>
      </c>
      <c r="AX359" s="12" t="s">
        <v>78</v>
      </c>
      <c r="AY359" s="191" t="s">
        <v>135</v>
      </c>
    </row>
    <row r="360" spans="2:65" s="1" customFormat="1" ht="16.5" customHeight="1" x14ac:dyDescent="0.3">
      <c r="B360" s="169"/>
      <c r="C360" s="170" t="s">
        <v>535</v>
      </c>
      <c r="D360" s="170" t="s">
        <v>137</v>
      </c>
      <c r="E360" s="171" t="s">
        <v>536</v>
      </c>
      <c r="F360" s="172" t="s">
        <v>537</v>
      </c>
      <c r="G360" s="173" t="s">
        <v>160</v>
      </c>
      <c r="H360" s="174">
        <v>71.900000000000006</v>
      </c>
      <c r="I360" s="175"/>
      <c r="J360" s="176">
        <f>ROUND(I360*H360,2)</f>
        <v>0</v>
      </c>
      <c r="K360" s="172" t="s">
        <v>141</v>
      </c>
      <c r="L360" s="41"/>
      <c r="M360" s="177" t="s">
        <v>5</v>
      </c>
      <c r="N360" s="178" t="s">
        <v>42</v>
      </c>
      <c r="O360" s="42"/>
      <c r="P360" s="179">
        <f>O360*H360</f>
        <v>0</v>
      </c>
      <c r="Q360" s="179">
        <v>0.10095</v>
      </c>
      <c r="R360" s="179">
        <f>Q360*H360</f>
        <v>7.258305</v>
      </c>
      <c r="S360" s="179">
        <v>0</v>
      </c>
      <c r="T360" s="180">
        <f>S360*H360</f>
        <v>0</v>
      </c>
      <c r="AR360" s="24" t="s">
        <v>142</v>
      </c>
      <c r="AT360" s="24" t="s">
        <v>137</v>
      </c>
      <c r="AU360" s="24" t="s">
        <v>143</v>
      </c>
      <c r="AY360" s="24" t="s">
        <v>135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4" t="s">
        <v>143</v>
      </c>
      <c r="BK360" s="181">
        <f>ROUND(I360*H360,2)</f>
        <v>0</v>
      </c>
      <c r="BL360" s="24" t="s">
        <v>142</v>
      </c>
      <c r="BM360" s="24" t="s">
        <v>538</v>
      </c>
    </row>
    <row r="361" spans="2:65" s="11" customFormat="1" ht="13.5" x14ac:dyDescent="0.3">
      <c r="B361" s="182"/>
      <c r="D361" s="183" t="s">
        <v>145</v>
      </c>
      <c r="E361" s="184" t="s">
        <v>5</v>
      </c>
      <c r="F361" s="185" t="s">
        <v>539</v>
      </c>
      <c r="H361" s="184" t="s">
        <v>5</v>
      </c>
      <c r="I361" s="186"/>
      <c r="L361" s="182"/>
      <c r="M361" s="187"/>
      <c r="N361" s="188"/>
      <c r="O361" s="188"/>
      <c r="P361" s="188"/>
      <c r="Q361" s="188"/>
      <c r="R361" s="188"/>
      <c r="S361" s="188"/>
      <c r="T361" s="189"/>
      <c r="AT361" s="184" t="s">
        <v>145</v>
      </c>
      <c r="AU361" s="184" t="s">
        <v>143</v>
      </c>
      <c r="AV361" s="11" t="s">
        <v>78</v>
      </c>
      <c r="AW361" s="11" t="s">
        <v>34</v>
      </c>
      <c r="AX361" s="11" t="s">
        <v>70</v>
      </c>
      <c r="AY361" s="184" t="s">
        <v>135</v>
      </c>
    </row>
    <row r="362" spans="2:65" s="12" customFormat="1" ht="13.5" x14ac:dyDescent="0.3">
      <c r="B362" s="190"/>
      <c r="D362" s="183" t="s">
        <v>145</v>
      </c>
      <c r="E362" s="191" t="s">
        <v>5</v>
      </c>
      <c r="F362" s="192" t="s">
        <v>540</v>
      </c>
      <c r="H362" s="193">
        <v>71.900000000000006</v>
      </c>
      <c r="I362" s="194"/>
      <c r="L362" s="190"/>
      <c r="M362" s="195"/>
      <c r="N362" s="196"/>
      <c r="O362" s="196"/>
      <c r="P362" s="196"/>
      <c r="Q362" s="196"/>
      <c r="R362" s="196"/>
      <c r="S362" s="196"/>
      <c r="T362" s="197"/>
      <c r="AT362" s="191" t="s">
        <v>145</v>
      </c>
      <c r="AU362" s="191" t="s">
        <v>143</v>
      </c>
      <c r="AV362" s="12" t="s">
        <v>143</v>
      </c>
      <c r="AW362" s="12" t="s">
        <v>34</v>
      </c>
      <c r="AX362" s="12" t="s">
        <v>78</v>
      </c>
      <c r="AY362" s="191" t="s">
        <v>135</v>
      </c>
    </row>
    <row r="363" spans="2:65" s="1" customFormat="1" ht="16.5" customHeight="1" x14ac:dyDescent="0.3">
      <c r="B363" s="169"/>
      <c r="C363" s="206" t="s">
        <v>541</v>
      </c>
      <c r="D363" s="206" t="s">
        <v>289</v>
      </c>
      <c r="E363" s="207" t="s">
        <v>542</v>
      </c>
      <c r="F363" s="208" t="s">
        <v>543</v>
      </c>
      <c r="G363" s="209" t="s">
        <v>160</v>
      </c>
      <c r="H363" s="210">
        <v>72.619</v>
      </c>
      <c r="I363" s="211"/>
      <c r="J363" s="212">
        <f>ROUND(I363*H363,2)</f>
        <v>0</v>
      </c>
      <c r="K363" s="208" t="s">
        <v>141</v>
      </c>
      <c r="L363" s="213"/>
      <c r="M363" s="214" t="s">
        <v>5</v>
      </c>
      <c r="N363" s="215" t="s">
        <v>42</v>
      </c>
      <c r="O363" s="42"/>
      <c r="P363" s="179">
        <f>O363*H363</f>
        <v>0</v>
      </c>
      <c r="Q363" s="179">
        <v>2.8000000000000001E-2</v>
      </c>
      <c r="R363" s="179">
        <f>Q363*H363</f>
        <v>2.0333320000000001</v>
      </c>
      <c r="S363" s="179">
        <v>0</v>
      </c>
      <c r="T363" s="180">
        <f>S363*H363</f>
        <v>0</v>
      </c>
      <c r="AR363" s="24" t="s">
        <v>186</v>
      </c>
      <c r="AT363" s="24" t="s">
        <v>289</v>
      </c>
      <c r="AU363" s="24" t="s">
        <v>143</v>
      </c>
      <c r="AY363" s="24" t="s">
        <v>135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4" t="s">
        <v>143</v>
      </c>
      <c r="BK363" s="181">
        <f>ROUND(I363*H363,2)</f>
        <v>0</v>
      </c>
      <c r="BL363" s="24" t="s">
        <v>142</v>
      </c>
      <c r="BM363" s="24" t="s">
        <v>544</v>
      </c>
    </row>
    <row r="364" spans="2:65" s="12" customFormat="1" ht="13.5" x14ac:dyDescent="0.3">
      <c r="B364" s="190"/>
      <c r="D364" s="183" t="s">
        <v>145</v>
      </c>
      <c r="E364" s="191" t="s">
        <v>5</v>
      </c>
      <c r="F364" s="192" t="s">
        <v>545</v>
      </c>
      <c r="H364" s="193">
        <v>72.619</v>
      </c>
      <c r="I364" s="194"/>
      <c r="L364" s="190"/>
      <c r="M364" s="195"/>
      <c r="N364" s="196"/>
      <c r="O364" s="196"/>
      <c r="P364" s="196"/>
      <c r="Q364" s="196"/>
      <c r="R364" s="196"/>
      <c r="S364" s="196"/>
      <c r="T364" s="197"/>
      <c r="AT364" s="191" t="s">
        <v>145</v>
      </c>
      <c r="AU364" s="191" t="s">
        <v>143</v>
      </c>
      <c r="AV364" s="12" t="s">
        <v>143</v>
      </c>
      <c r="AW364" s="12" t="s">
        <v>34</v>
      </c>
      <c r="AX364" s="12" t="s">
        <v>78</v>
      </c>
      <c r="AY364" s="191" t="s">
        <v>135</v>
      </c>
    </row>
    <row r="365" spans="2:65" s="1" customFormat="1" ht="16.5" customHeight="1" x14ac:dyDescent="0.3">
      <c r="B365" s="169"/>
      <c r="C365" s="170" t="s">
        <v>546</v>
      </c>
      <c r="D365" s="170" t="s">
        <v>137</v>
      </c>
      <c r="E365" s="171" t="s">
        <v>547</v>
      </c>
      <c r="F365" s="172" t="s">
        <v>548</v>
      </c>
      <c r="G365" s="173" t="s">
        <v>160</v>
      </c>
      <c r="H365" s="174">
        <v>16.100000000000001</v>
      </c>
      <c r="I365" s="175"/>
      <c r="J365" s="176">
        <f>ROUND(I365*H365,2)</f>
        <v>0</v>
      </c>
      <c r="K365" s="172" t="s">
        <v>141</v>
      </c>
      <c r="L365" s="41"/>
      <c r="M365" s="177" t="s">
        <v>5</v>
      </c>
      <c r="N365" s="178" t="s">
        <v>42</v>
      </c>
      <c r="O365" s="42"/>
      <c r="P365" s="179">
        <f>O365*H365</f>
        <v>0</v>
      </c>
      <c r="Q365" s="179">
        <v>8.0000000000000007E-5</v>
      </c>
      <c r="R365" s="179">
        <f>Q365*H365</f>
        <v>1.2880000000000003E-3</v>
      </c>
      <c r="S365" s="179">
        <v>0</v>
      </c>
      <c r="T365" s="180">
        <f>S365*H365</f>
        <v>0</v>
      </c>
      <c r="AR365" s="24" t="s">
        <v>142</v>
      </c>
      <c r="AT365" s="24" t="s">
        <v>137</v>
      </c>
      <c r="AU365" s="24" t="s">
        <v>143</v>
      </c>
      <c r="AY365" s="24" t="s">
        <v>135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4" t="s">
        <v>143</v>
      </c>
      <c r="BK365" s="181">
        <f>ROUND(I365*H365,2)</f>
        <v>0</v>
      </c>
      <c r="BL365" s="24" t="s">
        <v>142</v>
      </c>
      <c r="BM365" s="24" t="s">
        <v>549</v>
      </c>
    </row>
    <row r="366" spans="2:65" s="12" customFormat="1" ht="13.5" x14ac:dyDescent="0.3">
      <c r="B366" s="190"/>
      <c r="D366" s="183" t="s">
        <v>145</v>
      </c>
      <c r="E366" s="191" t="s">
        <v>5</v>
      </c>
      <c r="F366" s="192" t="s">
        <v>550</v>
      </c>
      <c r="H366" s="193">
        <v>16.100000000000001</v>
      </c>
      <c r="I366" s="194"/>
      <c r="L366" s="190"/>
      <c r="M366" s="195"/>
      <c r="N366" s="196"/>
      <c r="O366" s="196"/>
      <c r="P366" s="196"/>
      <c r="Q366" s="196"/>
      <c r="R366" s="196"/>
      <c r="S366" s="196"/>
      <c r="T366" s="197"/>
      <c r="AT366" s="191" t="s">
        <v>145</v>
      </c>
      <c r="AU366" s="191" t="s">
        <v>143</v>
      </c>
      <c r="AV366" s="12" t="s">
        <v>143</v>
      </c>
      <c r="AW366" s="12" t="s">
        <v>34</v>
      </c>
      <c r="AX366" s="12" t="s">
        <v>78</v>
      </c>
      <c r="AY366" s="191" t="s">
        <v>135</v>
      </c>
    </row>
    <row r="367" spans="2:65" s="1" customFormat="1" ht="25.5" customHeight="1" x14ac:dyDescent="0.3">
      <c r="B367" s="169"/>
      <c r="C367" s="170" t="s">
        <v>551</v>
      </c>
      <c r="D367" s="170" t="s">
        <v>137</v>
      </c>
      <c r="E367" s="171" t="s">
        <v>552</v>
      </c>
      <c r="F367" s="172" t="s">
        <v>553</v>
      </c>
      <c r="G367" s="173" t="s">
        <v>140</v>
      </c>
      <c r="H367" s="174">
        <v>576.29999999999995</v>
      </c>
      <c r="I367" s="175"/>
      <c r="J367" s="176">
        <f>ROUND(I367*H367,2)</f>
        <v>0</v>
      </c>
      <c r="K367" s="172" t="s">
        <v>141</v>
      </c>
      <c r="L367" s="41"/>
      <c r="M367" s="177" t="s">
        <v>5</v>
      </c>
      <c r="N367" s="178" t="s">
        <v>42</v>
      </c>
      <c r="O367" s="42"/>
      <c r="P367" s="179">
        <f>O367*H367</f>
        <v>0</v>
      </c>
      <c r="Q367" s="179">
        <v>0</v>
      </c>
      <c r="R367" s="179">
        <f>Q367*H367</f>
        <v>0</v>
      </c>
      <c r="S367" s="179">
        <v>0</v>
      </c>
      <c r="T367" s="180">
        <f>S367*H367</f>
        <v>0</v>
      </c>
      <c r="AR367" s="24" t="s">
        <v>142</v>
      </c>
      <c r="AT367" s="24" t="s">
        <v>137</v>
      </c>
      <c r="AU367" s="24" t="s">
        <v>143</v>
      </c>
      <c r="AY367" s="24" t="s">
        <v>135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4" t="s">
        <v>143</v>
      </c>
      <c r="BK367" s="181">
        <f>ROUND(I367*H367,2)</f>
        <v>0</v>
      </c>
      <c r="BL367" s="24" t="s">
        <v>142</v>
      </c>
      <c r="BM367" s="24" t="s">
        <v>554</v>
      </c>
    </row>
    <row r="368" spans="2:65" s="12" customFormat="1" ht="13.5" x14ac:dyDescent="0.3">
      <c r="B368" s="190"/>
      <c r="D368" s="183" t="s">
        <v>145</v>
      </c>
      <c r="E368" s="191" t="s">
        <v>5</v>
      </c>
      <c r="F368" s="192" t="s">
        <v>555</v>
      </c>
      <c r="H368" s="193">
        <v>469.2</v>
      </c>
      <c r="I368" s="194"/>
      <c r="L368" s="190"/>
      <c r="M368" s="195"/>
      <c r="N368" s="196"/>
      <c r="O368" s="196"/>
      <c r="P368" s="196"/>
      <c r="Q368" s="196"/>
      <c r="R368" s="196"/>
      <c r="S368" s="196"/>
      <c r="T368" s="197"/>
      <c r="AT368" s="191" t="s">
        <v>145</v>
      </c>
      <c r="AU368" s="191" t="s">
        <v>143</v>
      </c>
      <c r="AV368" s="12" t="s">
        <v>143</v>
      </c>
      <c r="AW368" s="12" t="s">
        <v>34</v>
      </c>
      <c r="AX368" s="12" t="s">
        <v>70</v>
      </c>
      <c r="AY368" s="191" t="s">
        <v>135</v>
      </c>
    </row>
    <row r="369" spans="2:65" s="12" customFormat="1" ht="13.5" x14ac:dyDescent="0.3">
      <c r="B369" s="190"/>
      <c r="D369" s="183" t="s">
        <v>145</v>
      </c>
      <c r="E369" s="191" t="s">
        <v>5</v>
      </c>
      <c r="F369" s="192" t="s">
        <v>556</v>
      </c>
      <c r="H369" s="193">
        <v>107.1</v>
      </c>
      <c r="I369" s="194"/>
      <c r="L369" s="190"/>
      <c r="M369" s="195"/>
      <c r="N369" s="196"/>
      <c r="O369" s="196"/>
      <c r="P369" s="196"/>
      <c r="Q369" s="196"/>
      <c r="R369" s="196"/>
      <c r="S369" s="196"/>
      <c r="T369" s="197"/>
      <c r="AT369" s="191" t="s">
        <v>145</v>
      </c>
      <c r="AU369" s="191" t="s">
        <v>143</v>
      </c>
      <c r="AV369" s="12" t="s">
        <v>143</v>
      </c>
      <c r="AW369" s="12" t="s">
        <v>34</v>
      </c>
      <c r="AX369" s="12" t="s">
        <v>70</v>
      </c>
      <c r="AY369" s="191" t="s">
        <v>135</v>
      </c>
    </row>
    <row r="370" spans="2:65" s="13" customFormat="1" ht="13.5" x14ac:dyDescent="0.3">
      <c r="B370" s="198"/>
      <c r="D370" s="183" t="s">
        <v>145</v>
      </c>
      <c r="E370" s="199" t="s">
        <v>5</v>
      </c>
      <c r="F370" s="200" t="s">
        <v>149</v>
      </c>
      <c r="H370" s="201">
        <v>576.29999999999995</v>
      </c>
      <c r="I370" s="202"/>
      <c r="L370" s="198"/>
      <c r="M370" s="203"/>
      <c r="N370" s="204"/>
      <c r="O370" s="204"/>
      <c r="P370" s="204"/>
      <c r="Q370" s="204"/>
      <c r="R370" s="204"/>
      <c r="S370" s="204"/>
      <c r="T370" s="205"/>
      <c r="AT370" s="199" t="s">
        <v>145</v>
      </c>
      <c r="AU370" s="199" t="s">
        <v>143</v>
      </c>
      <c r="AV370" s="13" t="s">
        <v>142</v>
      </c>
      <c r="AW370" s="13" t="s">
        <v>34</v>
      </c>
      <c r="AX370" s="13" t="s">
        <v>78</v>
      </c>
      <c r="AY370" s="199" t="s">
        <v>135</v>
      </c>
    </row>
    <row r="371" spans="2:65" s="1" customFormat="1" ht="25.5" customHeight="1" x14ac:dyDescent="0.3">
      <c r="B371" s="169"/>
      <c r="C371" s="170" t="s">
        <v>557</v>
      </c>
      <c r="D371" s="170" t="s">
        <v>137</v>
      </c>
      <c r="E371" s="171" t="s">
        <v>558</v>
      </c>
      <c r="F371" s="172" t="s">
        <v>559</v>
      </c>
      <c r="G371" s="173" t="s">
        <v>140</v>
      </c>
      <c r="H371" s="174">
        <v>51867</v>
      </c>
      <c r="I371" s="175"/>
      <c r="J371" s="176">
        <f>ROUND(I371*H371,2)</f>
        <v>0</v>
      </c>
      <c r="K371" s="172" t="s">
        <v>141</v>
      </c>
      <c r="L371" s="41"/>
      <c r="M371" s="177" t="s">
        <v>5</v>
      </c>
      <c r="N371" s="178" t="s">
        <v>42</v>
      </c>
      <c r="O371" s="42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4" t="s">
        <v>142</v>
      </c>
      <c r="AT371" s="24" t="s">
        <v>137</v>
      </c>
      <c r="AU371" s="24" t="s">
        <v>143</v>
      </c>
      <c r="AY371" s="24" t="s">
        <v>135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4" t="s">
        <v>143</v>
      </c>
      <c r="BK371" s="181">
        <f>ROUND(I371*H371,2)</f>
        <v>0</v>
      </c>
      <c r="BL371" s="24" t="s">
        <v>142</v>
      </c>
      <c r="BM371" s="24" t="s">
        <v>560</v>
      </c>
    </row>
    <row r="372" spans="2:65" s="12" customFormat="1" ht="13.5" x14ac:dyDescent="0.3">
      <c r="B372" s="190"/>
      <c r="D372" s="183" t="s">
        <v>145</v>
      </c>
      <c r="E372" s="191" t="s">
        <v>5</v>
      </c>
      <c r="F372" s="192" t="s">
        <v>561</v>
      </c>
      <c r="H372" s="193">
        <v>51867</v>
      </c>
      <c r="I372" s="194"/>
      <c r="L372" s="190"/>
      <c r="M372" s="195"/>
      <c r="N372" s="196"/>
      <c r="O372" s="196"/>
      <c r="P372" s="196"/>
      <c r="Q372" s="196"/>
      <c r="R372" s="196"/>
      <c r="S372" s="196"/>
      <c r="T372" s="197"/>
      <c r="AT372" s="191" t="s">
        <v>145</v>
      </c>
      <c r="AU372" s="191" t="s">
        <v>143</v>
      </c>
      <c r="AV372" s="12" t="s">
        <v>143</v>
      </c>
      <c r="AW372" s="12" t="s">
        <v>34</v>
      </c>
      <c r="AX372" s="12" t="s">
        <v>78</v>
      </c>
      <c r="AY372" s="191" t="s">
        <v>135</v>
      </c>
    </row>
    <row r="373" spans="2:65" s="1" customFormat="1" ht="25.5" customHeight="1" x14ac:dyDescent="0.3">
      <c r="B373" s="169"/>
      <c r="C373" s="170" t="s">
        <v>562</v>
      </c>
      <c r="D373" s="170" t="s">
        <v>137</v>
      </c>
      <c r="E373" s="171" t="s">
        <v>563</v>
      </c>
      <c r="F373" s="172" t="s">
        <v>564</v>
      </c>
      <c r="G373" s="173" t="s">
        <v>140</v>
      </c>
      <c r="H373" s="174">
        <v>576.29999999999995</v>
      </c>
      <c r="I373" s="175"/>
      <c r="J373" s="176">
        <f>ROUND(I373*H373,2)</f>
        <v>0</v>
      </c>
      <c r="K373" s="172" t="s">
        <v>141</v>
      </c>
      <c r="L373" s="41"/>
      <c r="M373" s="177" t="s">
        <v>5</v>
      </c>
      <c r="N373" s="178" t="s">
        <v>42</v>
      </c>
      <c r="O373" s="42"/>
      <c r="P373" s="179">
        <f>O373*H373</f>
        <v>0</v>
      </c>
      <c r="Q373" s="179">
        <v>0</v>
      </c>
      <c r="R373" s="179">
        <f>Q373*H373</f>
        <v>0</v>
      </c>
      <c r="S373" s="179">
        <v>0</v>
      </c>
      <c r="T373" s="180">
        <f>S373*H373</f>
        <v>0</v>
      </c>
      <c r="AR373" s="24" t="s">
        <v>142</v>
      </c>
      <c r="AT373" s="24" t="s">
        <v>137</v>
      </c>
      <c r="AU373" s="24" t="s">
        <v>143</v>
      </c>
      <c r="AY373" s="24" t="s">
        <v>135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4" t="s">
        <v>143</v>
      </c>
      <c r="BK373" s="181">
        <f>ROUND(I373*H373,2)</f>
        <v>0</v>
      </c>
      <c r="BL373" s="24" t="s">
        <v>142</v>
      </c>
      <c r="BM373" s="24" t="s">
        <v>565</v>
      </c>
    </row>
    <row r="374" spans="2:65" s="12" customFormat="1" ht="13.5" x14ac:dyDescent="0.3">
      <c r="B374" s="190"/>
      <c r="D374" s="183" t="s">
        <v>145</v>
      </c>
      <c r="E374" s="191" t="s">
        <v>5</v>
      </c>
      <c r="F374" s="192" t="s">
        <v>566</v>
      </c>
      <c r="H374" s="193">
        <v>576.29999999999995</v>
      </c>
      <c r="I374" s="194"/>
      <c r="L374" s="190"/>
      <c r="M374" s="195"/>
      <c r="N374" s="196"/>
      <c r="O374" s="196"/>
      <c r="P374" s="196"/>
      <c r="Q374" s="196"/>
      <c r="R374" s="196"/>
      <c r="S374" s="196"/>
      <c r="T374" s="197"/>
      <c r="AT374" s="191" t="s">
        <v>145</v>
      </c>
      <c r="AU374" s="191" t="s">
        <v>143</v>
      </c>
      <c r="AV374" s="12" t="s">
        <v>143</v>
      </c>
      <c r="AW374" s="12" t="s">
        <v>34</v>
      </c>
      <c r="AX374" s="12" t="s">
        <v>78</v>
      </c>
      <c r="AY374" s="191" t="s">
        <v>135</v>
      </c>
    </row>
    <row r="375" spans="2:65" s="1" customFormat="1" ht="16.5" customHeight="1" x14ac:dyDescent="0.3">
      <c r="B375" s="169"/>
      <c r="C375" s="170" t="s">
        <v>567</v>
      </c>
      <c r="D375" s="170" t="s">
        <v>137</v>
      </c>
      <c r="E375" s="171" t="s">
        <v>568</v>
      </c>
      <c r="F375" s="172" t="s">
        <v>569</v>
      </c>
      <c r="G375" s="173" t="s">
        <v>140</v>
      </c>
      <c r="H375" s="174">
        <v>576.29999999999995</v>
      </c>
      <c r="I375" s="175"/>
      <c r="J375" s="176">
        <f>ROUND(I375*H375,2)</f>
        <v>0</v>
      </c>
      <c r="K375" s="172" t="s">
        <v>141</v>
      </c>
      <c r="L375" s="41"/>
      <c r="M375" s="177" t="s">
        <v>5</v>
      </c>
      <c r="N375" s="178" t="s">
        <v>42</v>
      </c>
      <c r="O375" s="42"/>
      <c r="P375" s="179">
        <f>O375*H375</f>
        <v>0</v>
      </c>
      <c r="Q375" s="179">
        <v>0</v>
      </c>
      <c r="R375" s="179">
        <f>Q375*H375</f>
        <v>0</v>
      </c>
      <c r="S375" s="179">
        <v>0</v>
      </c>
      <c r="T375" s="180">
        <f>S375*H375</f>
        <v>0</v>
      </c>
      <c r="AR375" s="24" t="s">
        <v>142</v>
      </c>
      <c r="AT375" s="24" t="s">
        <v>137</v>
      </c>
      <c r="AU375" s="24" t="s">
        <v>143</v>
      </c>
      <c r="AY375" s="24" t="s">
        <v>135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24" t="s">
        <v>143</v>
      </c>
      <c r="BK375" s="181">
        <f>ROUND(I375*H375,2)</f>
        <v>0</v>
      </c>
      <c r="BL375" s="24" t="s">
        <v>142</v>
      </c>
      <c r="BM375" s="24" t="s">
        <v>570</v>
      </c>
    </row>
    <row r="376" spans="2:65" s="12" customFormat="1" ht="13.5" x14ac:dyDescent="0.3">
      <c r="B376" s="190"/>
      <c r="D376" s="183" t="s">
        <v>145</v>
      </c>
      <c r="E376" s="191" t="s">
        <v>5</v>
      </c>
      <c r="F376" s="192" t="s">
        <v>571</v>
      </c>
      <c r="H376" s="193">
        <v>576.29999999999995</v>
      </c>
      <c r="I376" s="194"/>
      <c r="L376" s="190"/>
      <c r="M376" s="195"/>
      <c r="N376" s="196"/>
      <c r="O376" s="196"/>
      <c r="P376" s="196"/>
      <c r="Q376" s="196"/>
      <c r="R376" s="196"/>
      <c r="S376" s="196"/>
      <c r="T376" s="197"/>
      <c r="AT376" s="191" t="s">
        <v>145</v>
      </c>
      <c r="AU376" s="191" t="s">
        <v>143</v>
      </c>
      <c r="AV376" s="12" t="s">
        <v>143</v>
      </c>
      <c r="AW376" s="12" t="s">
        <v>34</v>
      </c>
      <c r="AX376" s="12" t="s">
        <v>78</v>
      </c>
      <c r="AY376" s="191" t="s">
        <v>135</v>
      </c>
    </row>
    <row r="377" spans="2:65" s="1" customFormat="1" ht="16.5" customHeight="1" x14ac:dyDescent="0.3">
      <c r="B377" s="169"/>
      <c r="C377" s="170" t="s">
        <v>572</v>
      </c>
      <c r="D377" s="170" t="s">
        <v>137</v>
      </c>
      <c r="E377" s="171" t="s">
        <v>573</v>
      </c>
      <c r="F377" s="172" t="s">
        <v>574</v>
      </c>
      <c r="G377" s="173" t="s">
        <v>140</v>
      </c>
      <c r="H377" s="174">
        <v>51867</v>
      </c>
      <c r="I377" s="175"/>
      <c r="J377" s="176">
        <f>ROUND(I377*H377,2)</f>
        <v>0</v>
      </c>
      <c r="K377" s="172" t="s">
        <v>141</v>
      </c>
      <c r="L377" s="41"/>
      <c r="M377" s="177" t="s">
        <v>5</v>
      </c>
      <c r="N377" s="178" t="s">
        <v>42</v>
      </c>
      <c r="O377" s="42"/>
      <c r="P377" s="179">
        <f>O377*H377</f>
        <v>0</v>
      </c>
      <c r="Q377" s="179">
        <v>0</v>
      </c>
      <c r="R377" s="179">
        <f>Q377*H377</f>
        <v>0</v>
      </c>
      <c r="S377" s="179">
        <v>0</v>
      </c>
      <c r="T377" s="180">
        <f>S377*H377</f>
        <v>0</v>
      </c>
      <c r="AR377" s="24" t="s">
        <v>142</v>
      </c>
      <c r="AT377" s="24" t="s">
        <v>137</v>
      </c>
      <c r="AU377" s="24" t="s">
        <v>143</v>
      </c>
      <c r="AY377" s="24" t="s">
        <v>135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4" t="s">
        <v>143</v>
      </c>
      <c r="BK377" s="181">
        <f>ROUND(I377*H377,2)</f>
        <v>0</v>
      </c>
      <c r="BL377" s="24" t="s">
        <v>142</v>
      </c>
      <c r="BM377" s="24" t="s">
        <v>575</v>
      </c>
    </row>
    <row r="378" spans="2:65" s="12" customFormat="1" ht="13.5" x14ac:dyDescent="0.3">
      <c r="B378" s="190"/>
      <c r="D378" s="183" t="s">
        <v>145</v>
      </c>
      <c r="E378" s="191" t="s">
        <v>5</v>
      </c>
      <c r="F378" s="192" t="s">
        <v>561</v>
      </c>
      <c r="H378" s="193">
        <v>51867</v>
      </c>
      <c r="I378" s="194"/>
      <c r="L378" s="190"/>
      <c r="M378" s="195"/>
      <c r="N378" s="196"/>
      <c r="O378" s="196"/>
      <c r="P378" s="196"/>
      <c r="Q378" s="196"/>
      <c r="R378" s="196"/>
      <c r="S378" s="196"/>
      <c r="T378" s="197"/>
      <c r="AT378" s="191" t="s">
        <v>145</v>
      </c>
      <c r="AU378" s="191" t="s">
        <v>143</v>
      </c>
      <c r="AV378" s="12" t="s">
        <v>143</v>
      </c>
      <c r="AW378" s="12" t="s">
        <v>34</v>
      </c>
      <c r="AX378" s="12" t="s">
        <v>78</v>
      </c>
      <c r="AY378" s="191" t="s">
        <v>135</v>
      </c>
    </row>
    <row r="379" spans="2:65" s="1" customFormat="1" ht="16.5" customHeight="1" x14ac:dyDescent="0.3">
      <c r="B379" s="169"/>
      <c r="C379" s="170" t="s">
        <v>576</v>
      </c>
      <c r="D379" s="170" t="s">
        <v>137</v>
      </c>
      <c r="E379" s="171" t="s">
        <v>577</v>
      </c>
      <c r="F379" s="172" t="s">
        <v>578</v>
      </c>
      <c r="G379" s="173" t="s">
        <v>140</v>
      </c>
      <c r="H379" s="174">
        <v>576.29999999999995</v>
      </c>
      <c r="I379" s="175"/>
      <c r="J379" s="176">
        <f>ROUND(I379*H379,2)</f>
        <v>0</v>
      </c>
      <c r="K379" s="172" t="s">
        <v>141</v>
      </c>
      <c r="L379" s="41"/>
      <c r="M379" s="177" t="s">
        <v>5</v>
      </c>
      <c r="N379" s="178" t="s">
        <v>42</v>
      </c>
      <c r="O379" s="42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4" t="s">
        <v>142</v>
      </c>
      <c r="AT379" s="24" t="s">
        <v>137</v>
      </c>
      <c r="AU379" s="24" t="s">
        <v>143</v>
      </c>
      <c r="AY379" s="24" t="s">
        <v>135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4" t="s">
        <v>143</v>
      </c>
      <c r="BK379" s="181">
        <f>ROUND(I379*H379,2)</f>
        <v>0</v>
      </c>
      <c r="BL379" s="24" t="s">
        <v>142</v>
      </c>
      <c r="BM379" s="24" t="s">
        <v>579</v>
      </c>
    </row>
    <row r="380" spans="2:65" s="12" customFormat="1" ht="13.5" x14ac:dyDescent="0.3">
      <c r="B380" s="190"/>
      <c r="D380" s="183" t="s">
        <v>145</v>
      </c>
      <c r="E380" s="191" t="s">
        <v>5</v>
      </c>
      <c r="F380" s="192" t="s">
        <v>571</v>
      </c>
      <c r="H380" s="193">
        <v>576.29999999999995</v>
      </c>
      <c r="I380" s="194"/>
      <c r="L380" s="190"/>
      <c r="M380" s="195"/>
      <c r="N380" s="196"/>
      <c r="O380" s="196"/>
      <c r="P380" s="196"/>
      <c r="Q380" s="196"/>
      <c r="R380" s="196"/>
      <c r="S380" s="196"/>
      <c r="T380" s="197"/>
      <c r="AT380" s="191" t="s">
        <v>145</v>
      </c>
      <c r="AU380" s="191" t="s">
        <v>143</v>
      </c>
      <c r="AV380" s="12" t="s">
        <v>143</v>
      </c>
      <c r="AW380" s="12" t="s">
        <v>34</v>
      </c>
      <c r="AX380" s="12" t="s">
        <v>78</v>
      </c>
      <c r="AY380" s="191" t="s">
        <v>135</v>
      </c>
    </row>
    <row r="381" spans="2:65" s="1" customFormat="1" ht="25.5" customHeight="1" x14ac:dyDescent="0.3">
      <c r="B381" s="169"/>
      <c r="C381" s="170" t="s">
        <v>580</v>
      </c>
      <c r="D381" s="170" t="s">
        <v>137</v>
      </c>
      <c r="E381" s="171" t="s">
        <v>581</v>
      </c>
      <c r="F381" s="172" t="s">
        <v>582</v>
      </c>
      <c r="G381" s="173" t="s">
        <v>286</v>
      </c>
      <c r="H381" s="174">
        <v>2</v>
      </c>
      <c r="I381" s="175"/>
      <c r="J381" s="176">
        <f>ROUND(I381*H381,2)</f>
        <v>0</v>
      </c>
      <c r="K381" s="172" t="s">
        <v>141</v>
      </c>
      <c r="L381" s="41"/>
      <c r="M381" s="177" t="s">
        <v>5</v>
      </c>
      <c r="N381" s="178" t="s">
        <v>42</v>
      </c>
      <c r="O381" s="42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4" t="s">
        <v>142</v>
      </c>
      <c r="AT381" s="24" t="s">
        <v>137</v>
      </c>
      <c r="AU381" s="24" t="s">
        <v>143</v>
      </c>
      <c r="AY381" s="24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4" t="s">
        <v>143</v>
      </c>
      <c r="BK381" s="181">
        <f>ROUND(I381*H381,2)</f>
        <v>0</v>
      </c>
      <c r="BL381" s="24" t="s">
        <v>142</v>
      </c>
      <c r="BM381" s="24" t="s">
        <v>583</v>
      </c>
    </row>
    <row r="382" spans="2:65" s="1" customFormat="1" ht="25.5" customHeight="1" x14ac:dyDescent="0.3">
      <c r="B382" s="169"/>
      <c r="C382" s="170" t="s">
        <v>584</v>
      </c>
      <c r="D382" s="170" t="s">
        <v>137</v>
      </c>
      <c r="E382" s="171" t="s">
        <v>585</v>
      </c>
      <c r="F382" s="172" t="s">
        <v>586</v>
      </c>
      <c r="G382" s="173" t="s">
        <v>286</v>
      </c>
      <c r="H382" s="174">
        <v>40</v>
      </c>
      <c r="I382" s="175"/>
      <c r="J382" s="176">
        <f>ROUND(I382*H382,2)</f>
        <v>0</v>
      </c>
      <c r="K382" s="172" t="s">
        <v>141</v>
      </c>
      <c r="L382" s="41"/>
      <c r="M382" s="177" t="s">
        <v>5</v>
      </c>
      <c r="N382" s="178" t="s">
        <v>42</v>
      </c>
      <c r="O382" s="42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4" t="s">
        <v>142</v>
      </c>
      <c r="AT382" s="24" t="s">
        <v>137</v>
      </c>
      <c r="AU382" s="24" t="s">
        <v>143</v>
      </c>
      <c r="AY382" s="24" t="s">
        <v>135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4" t="s">
        <v>143</v>
      </c>
      <c r="BK382" s="181">
        <f>ROUND(I382*H382,2)</f>
        <v>0</v>
      </c>
      <c r="BL382" s="24" t="s">
        <v>142</v>
      </c>
      <c r="BM382" s="24" t="s">
        <v>587</v>
      </c>
    </row>
    <row r="383" spans="2:65" s="1" customFormat="1" ht="25.5" customHeight="1" x14ac:dyDescent="0.3">
      <c r="B383" s="169"/>
      <c r="C383" s="170" t="s">
        <v>588</v>
      </c>
      <c r="D383" s="170" t="s">
        <v>137</v>
      </c>
      <c r="E383" s="171" t="s">
        <v>589</v>
      </c>
      <c r="F383" s="172" t="s">
        <v>590</v>
      </c>
      <c r="G383" s="173" t="s">
        <v>286</v>
      </c>
      <c r="H383" s="174">
        <v>2</v>
      </c>
      <c r="I383" s="175"/>
      <c r="J383" s="176">
        <f>ROUND(I383*H383,2)</f>
        <v>0</v>
      </c>
      <c r="K383" s="172" t="s">
        <v>141</v>
      </c>
      <c r="L383" s="41"/>
      <c r="M383" s="177" t="s">
        <v>5</v>
      </c>
      <c r="N383" s="178" t="s">
        <v>42</v>
      </c>
      <c r="O383" s="42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4" t="s">
        <v>142</v>
      </c>
      <c r="AT383" s="24" t="s">
        <v>137</v>
      </c>
      <c r="AU383" s="24" t="s">
        <v>143</v>
      </c>
      <c r="AY383" s="24" t="s">
        <v>135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4" t="s">
        <v>143</v>
      </c>
      <c r="BK383" s="181">
        <f>ROUND(I383*H383,2)</f>
        <v>0</v>
      </c>
      <c r="BL383" s="24" t="s">
        <v>142</v>
      </c>
      <c r="BM383" s="24" t="s">
        <v>591</v>
      </c>
    </row>
    <row r="384" spans="2:65" s="1" customFormat="1" ht="25.5" customHeight="1" x14ac:dyDescent="0.3">
      <c r="B384" s="169"/>
      <c r="C384" s="170" t="s">
        <v>592</v>
      </c>
      <c r="D384" s="170" t="s">
        <v>137</v>
      </c>
      <c r="E384" s="171" t="s">
        <v>593</v>
      </c>
      <c r="F384" s="172" t="s">
        <v>594</v>
      </c>
      <c r="G384" s="173" t="s">
        <v>140</v>
      </c>
      <c r="H384" s="174">
        <v>94.5</v>
      </c>
      <c r="I384" s="175"/>
      <c r="J384" s="176">
        <f>ROUND(I384*H384,2)</f>
        <v>0</v>
      </c>
      <c r="K384" s="172" t="s">
        <v>141</v>
      </c>
      <c r="L384" s="41"/>
      <c r="M384" s="177" t="s">
        <v>5</v>
      </c>
      <c r="N384" s="178" t="s">
        <v>42</v>
      </c>
      <c r="O384" s="42"/>
      <c r="P384" s="179">
        <f>O384*H384</f>
        <v>0</v>
      </c>
      <c r="Q384" s="179">
        <v>1.2999999999999999E-4</v>
      </c>
      <c r="R384" s="179">
        <f>Q384*H384</f>
        <v>1.2284999999999999E-2</v>
      </c>
      <c r="S384" s="179">
        <v>0</v>
      </c>
      <c r="T384" s="180">
        <f>S384*H384</f>
        <v>0</v>
      </c>
      <c r="AR384" s="24" t="s">
        <v>142</v>
      </c>
      <c r="AT384" s="24" t="s">
        <v>137</v>
      </c>
      <c r="AU384" s="24" t="s">
        <v>143</v>
      </c>
      <c r="AY384" s="24" t="s">
        <v>135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4" t="s">
        <v>143</v>
      </c>
      <c r="BK384" s="181">
        <f>ROUND(I384*H384,2)</f>
        <v>0</v>
      </c>
      <c r="BL384" s="24" t="s">
        <v>142</v>
      </c>
      <c r="BM384" s="24" t="s">
        <v>595</v>
      </c>
    </row>
    <row r="385" spans="2:65" s="11" customFormat="1" ht="13.5" x14ac:dyDescent="0.3">
      <c r="B385" s="182"/>
      <c r="D385" s="183" t="s">
        <v>145</v>
      </c>
      <c r="E385" s="184" t="s">
        <v>5</v>
      </c>
      <c r="F385" s="185" t="s">
        <v>596</v>
      </c>
      <c r="H385" s="184" t="s">
        <v>5</v>
      </c>
      <c r="I385" s="186"/>
      <c r="L385" s="182"/>
      <c r="M385" s="187"/>
      <c r="N385" s="188"/>
      <c r="O385" s="188"/>
      <c r="P385" s="188"/>
      <c r="Q385" s="188"/>
      <c r="R385" s="188"/>
      <c r="S385" s="188"/>
      <c r="T385" s="189"/>
      <c r="AT385" s="184" t="s">
        <v>145</v>
      </c>
      <c r="AU385" s="184" t="s">
        <v>143</v>
      </c>
      <c r="AV385" s="11" t="s">
        <v>78</v>
      </c>
      <c r="AW385" s="11" t="s">
        <v>34</v>
      </c>
      <c r="AX385" s="11" t="s">
        <v>70</v>
      </c>
      <c r="AY385" s="184" t="s">
        <v>135</v>
      </c>
    </row>
    <row r="386" spans="2:65" s="11" customFormat="1" ht="13.5" x14ac:dyDescent="0.3">
      <c r="B386" s="182"/>
      <c r="D386" s="183" t="s">
        <v>145</v>
      </c>
      <c r="E386" s="184" t="s">
        <v>5</v>
      </c>
      <c r="F386" s="185" t="s">
        <v>349</v>
      </c>
      <c r="H386" s="184" t="s">
        <v>5</v>
      </c>
      <c r="I386" s="186"/>
      <c r="L386" s="182"/>
      <c r="M386" s="187"/>
      <c r="N386" s="188"/>
      <c r="O386" s="188"/>
      <c r="P386" s="188"/>
      <c r="Q386" s="188"/>
      <c r="R386" s="188"/>
      <c r="S386" s="188"/>
      <c r="T386" s="189"/>
      <c r="AT386" s="184" t="s">
        <v>145</v>
      </c>
      <c r="AU386" s="184" t="s">
        <v>143</v>
      </c>
      <c r="AV386" s="11" t="s">
        <v>78</v>
      </c>
      <c r="AW386" s="11" t="s">
        <v>34</v>
      </c>
      <c r="AX386" s="11" t="s">
        <v>70</v>
      </c>
      <c r="AY386" s="184" t="s">
        <v>135</v>
      </c>
    </row>
    <row r="387" spans="2:65" s="12" customFormat="1" ht="13.5" x14ac:dyDescent="0.3">
      <c r="B387" s="190"/>
      <c r="D387" s="183" t="s">
        <v>145</v>
      </c>
      <c r="E387" s="191" t="s">
        <v>5</v>
      </c>
      <c r="F387" s="192" t="s">
        <v>597</v>
      </c>
      <c r="H387" s="193">
        <v>6</v>
      </c>
      <c r="I387" s="194"/>
      <c r="L387" s="190"/>
      <c r="M387" s="195"/>
      <c r="N387" s="196"/>
      <c r="O387" s="196"/>
      <c r="P387" s="196"/>
      <c r="Q387" s="196"/>
      <c r="R387" s="196"/>
      <c r="S387" s="196"/>
      <c r="T387" s="197"/>
      <c r="AT387" s="191" t="s">
        <v>145</v>
      </c>
      <c r="AU387" s="191" t="s">
        <v>143</v>
      </c>
      <c r="AV387" s="12" t="s">
        <v>143</v>
      </c>
      <c r="AW387" s="12" t="s">
        <v>34</v>
      </c>
      <c r="AX387" s="12" t="s">
        <v>70</v>
      </c>
      <c r="AY387" s="191" t="s">
        <v>135</v>
      </c>
    </row>
    <row r="388" spans="2:65" s="12" customFormat="1" ht="13.5" x14ac:dyDescent="0.3">
      <c r="B388" s="190"/>
      <c r="D388" s="183" t="s">
        <v>145</v>
      </c>
      <c r="E388" s="191" t="s">
        <v>5</v>
      </c>
      <c r="F388" s="192" t="s">
        <v>598</v>
      </c>
      <c r="H388" s="193">
        <v>3</v>
      </c>
      <c r="I388" s="194"/>
      <c r="L388" s="190"/>
      <c r="M388" s="195"/>
      <c r="N388" s="196"/>
      <c r="O388" s="196"/>
      <c r="P388" s="196"/>
      <c r="Q388" s="196"/>
      <c r="R388" s="196"/>
      <c r="S388" s="196"/>
      <c r="T388" s="197"/>
      <c r="AT388" s="191" t="s">
        <v>145</v>
      </c>
      <c r="AU388" s="191" t="s">
        <v>143</v>
      </c>
      <c r="AV388" s="12" t="s">
        <v>143</v>
      </c>
      <c r="AW388" s="12" t="s">
        <v>34</v>
      </c>
      <c r="AX388" s="12" t="s">
        <v>70</v>
      </c>
      <c r="AY388" s="191" t="s">
        <v>135</v>
      </c>
    </row>
    <row r="389" spans="2:65" s="12" customFormat="1" ht="13.5" x14ac:dyDescent="0.3">
      <c r="B389" s="190"/>
      <c r="D389" s="183" t="s">
        <v>145</v>
      </c>
      <c r="E389" s="191" t="s">
        <v>5</v>
      </c>
      <c r="F389" s="192" t="s">
        <v>599</v>
      </c>
      <c r="H389" s="193">
        <v>4.5</v>
      </c>
      <c r="I389" s="194"/>
      <c r="L389" s="190"/>
      <c r="M389" s="195"/>
      <c r="N389" s="196"/>
      <c r="O389" s="196"/>
      <c r="P389" s="196"/>
      <c r="Q389" s="196"/>
      <c r="R389" s="196"/>
      <c r="S389" s="196"/>
      <c r="T389" s="197"/>
      <c r="AT389" s="191" t="s">
        <v>145</v>
      </c>
      <c r="AU389" s="191" t="s">
        <v>143</v>
      </c>
      <c r="AV389" s="12" t="s">
        <v>143</v>
      </c>
      <c r="AW389" s="12" t="s">
        <v>34</v>
      </c>
      <c r="AX389" s="12" t="s">
        <v>70</v>
      </c>
      <c r="AY389" s="191" t="s">
        <v>135</v>
      </c>
    </row>
    <row r="390" spans="2:65" s="12" customFormat="1" ht="13.5" x14ac:dyDescent="0.3">
      <c r="B390" s="190"/>
      <c r="D390" s="183" t="s">
        <v>145</v>
      </c>
      <c r="E390" s="191" t="s">
        <v>5</v>
      </c>
      <c r="F390" s="192" t="s">
        <v>600</v>
      </c>
      <c r="H390" s="193">
        <v>24</v>
      </c>
      <c r="I390" s="194"/>
      <c r="L390" s="190"/>
      <c r="M390" s="195"/>
      <c r="N390" s="196"/>
      <c r="O390" s="196"/>
      <c r="P390" s="196"/>
      <c r="Q390" s="196"/>
      <c r="R390" s="196"/>
      <c r="S390" s="196"/>
      <c r="T390" s="197"/>
      <c r="AT390" s="191" t="s">
        <v>145</v>
      </c>
      <c r="AU390" s="191" t="s">
        <v>143</v>
      </c>
      <c r="AV390" s="12" t="s">
        <v>143</v>
      </c>
      <c r="AW390" s="12" t="s">
        <v>34</v>
      </c>
      <c r="AX390" s="12" t="s">
        <v>70</v>
      </c>
      <c r="AY390" s="191" t="s">
        <v>135</v>
      </c>
    </row>
    <row r="391" spans="2:65" s="12" customFormat="1" ht="13.5" x14ac:dyDescent="0.3">
      <c r="B391" s="190"/>
      <c r="D391" s="183" t="s">
        <v>145</v>
      </c>
      <c r="E391" s="191" t="s">
        <v>5</v>
      </c>
      <c r="F391" s="192" t="s">
        <v>601</v>
      </c>
      <c r="H391" s="193">
        <v>48</v>
      </c>
      <c r="I391" s="194"/>
      <c r="L391" s="190"/>
      <c r="M391" s="195"/>
      <c r="N391" s="196"/>
      <c r="O391" s="196"/>
      <c r="P391" s="196"/>
      <c r="Q391" s="196"/>
      <c r="R391" s="196"/>
      <c r="S391" s="196"/>
      <c r="T391" s="197"/>
      <c r="AT391" s="191" t="s">
        <v>145</v>
      </c>
      <c r="AU391" s="191" t="s">
        <v>143</v>
      </c>
      <c r="AV391" s="12" t="s">
        <v>143</v>
      </c>
      <c r="AW391" s="12" t="s">
        <v>34</v>
      </c>
      <c r="AX391" s="12" t="s">
        <v>70</v>
      </c>
      <c r="AY391" s="191" t="s">
        <v>135</v>
      </c>
    </row>
    <row r="392" spans="2:65" s="12" customFormat="1" ht="13.5" x14ac:dyDescent="0.3">
      <c r="B392" s="190"/>
      <c r="D392" s="183" t="s">
        <v>145</v>
      </c>
      <c r="E392" s="191" t="s">
        <v>5</v>
      </c>
      <c r="F392" s="192" t="s">
        <v>602</v>
      </c>
      <c r="H392" s="193">
        <v>3</v>
      </c>
      <c r="I392" s="194"/>
      <c r="L392" s="190"/>
      <c r="M392" s="195"/>
      <c r="N392" s="196"/>
      <c r="O392" s="196"/>
      <c r="P392" s="196"/>
      <c r="Q392" s="196"/>
      <c r="R392" s="196"/>
      <c r="S392" s="196"/>
      <c r="T392" s="197"/>
      <c r="AT392" s="191" t="s">
        <v>145</v>
      </c>
      <c r="AU392" s="191" t="s">
        <v>143</v>
      </c>
      <c r="AV392" s="12" t="s">
        <v>143</v>
      </c>
      <c r="AW392" s="12" t="s">
        <v>34</v>
      </c>
      <c r="AX392" s="12" t="s">
        <v>70</v>
      </c>
      <c r="AY392" s="191" t="s">
        <v>135</v>
      </c>
    </row>
    <row r="393" spans="2:65" s="12" customFormat="1" ht="13.5" x14ac:dyDescent="0.3">
      <c r="B393" s="190"/>
      <c r="D393" s="183" t="s">
        <v>145</v>
      </c>
      <c r="E393" s="191" t="s">
        <v>5</v>
      </c>
      <c r="F393" s="192" t="s">
        <v>603</v>
      </c>
      <c r="H393" s="193">
        <v>1.5</v>
      </c>
      <c r="I393" s="194"/>
      <c r="L393" s="190"/>
      <c r="M393" s="195"/>
      <c r="N393" s="196"/>
      <c r="O393" s="196"/>
      <c r="P393" s="196"/>
      <c r="Q393" s="196"/>
      <c r="R393" s="196"/>
      <c r="S393" s="196"/>
      <c r="T393" s="197"/>
      <c r="AT393" s="191" t="s">
        <v>145</v>
      </c>
      <c r="AU393" s="191" t="s">
        <v>143</v>
      </c>
      <c r="AV393" s="12" t="s">
        <v>143</v>
      </c>
      <c r="AW393" s="12" t="s">
        <v>34</v>
      </c>
      <c r="AX393" s="12" t="s">
        <v>70</v>
      </c>
      <c r="AY393" s="191" t="s">
        <v>135</v>
      </c>
    </row>
    <row r="394" spans="2:65" s="11" customFormat="1" ht="13.5" x14ac:dyDescent="0.3">
      <c r="B394" s="182"/>
      <c r="D394" s="183" t="s">
        <v>145</v>
      </c>
      <c r="E394" s="184" t="s">
        <v>5</v>
      </c>
      <c r="F394" s="185" t="s">
        <v>357</v>
      </c>
      <c r="H394" s="184" t="s">
        <v>5</v>
      </c>
      <c r="I394" s="186"/>
      <c r="L394" s="182"/>
      <c r="M394" s="187"/>
      <c r="N394" s="188"/>
      <c r="O394" s="188"/>
      <c r="P394" s="188"/>
      <c r="Q394" s="188"/>
      <c r="R394" s="188"/>
      <c r="S394" s="188"/>
      <c r="T394" s="189"/>
      <c r="AT394" s="184" t="s">
        <v>145</v>
      </c>
      <c r="AU394" s="184" t="s">
        <v>143</v>
      </c>
      <c r="AV394" s="11" t="s">
        <v>78</v>
      </c>
      <c r="AW394" s="11" t="s">
        <v>34</v>
      </c>
      <c r="AX394" s="11" t="s">
        <v>70</v>
      </c>
      <c r="AY394" s="184" t="s">
        <v>135</v>
      </c>
    </row>
    <row r="395" spans="2:65" s="12" customFormat="1" ht="13.5" x14ac:dyDescent="0.3">
      <c r="B395" s="190"/>
      <c r="D395" s="183" t="s">
        <v>145</v>
      </c>
      <c r="E395" s="191" t="s">
        <v>5</v>
      </c>
      <c r="F395" s="192" t="s">
        <v>604</v>
      </c>
      <c r="H395" s="193">
        <v>1.5</v>
      </c>
      <c r="I395" s="194"/>
      <c r="L395" s="190"/>
      <c r="M395" s="195"/>
      <c r="N395" s="196"/>
      <c r="O395" s="196"/>
      <c r="P395" s="196"/>
      <c r="Q395" s="196"/>
      <c r="R395" s="196"/>
      <c r="S395" s="196"/>
      <c r="T395" s="197"/>
      <c r="AT395" s="191" t="s">
        <v>145</v>
      </c>
      <c r="AU395" s="191" t="s">
        <v>143</v>
      </c>
      <c r="AV395" s="12" t="s">
        <v>143</v>
      </c>
      <c r="AW395" s="12" t="s">
        <v>34</v>
      </c>
      <c r="AX395" s="12" t="s">
        <v>70</v>
      </c>
      <c r="AY395" s="191" t="s">
        <v>135</v>
      </c>
    </row>
    <row r="396" spans="2:65" s="12" customFormat="1" ht="13.5" x14ac:dyDescent="0.3">
      <c r="B396" s="190"/>
      <c r="D396" s="183" t="s">
        <v>145</v>
      </c>
      <c r="E396" s="191" t="s">
        <v>5</v>
      </c>
      <c r="F396" s="192" t="s">
        <v>605</v>
      </c>
      <c r="H396" s="193">
        <v>1.5</v>
      </c>
      <c r="I396" s="194"/>
      <c r="L396" s="190"/>
      <c r="M396" s="195"/>
      <c r="N396" s="196"/>
      <c r="O396" s="196"/>
      <c r="P396" s="196"/>
      <c r="Q396" s="196"/>
      <c r="R396" s="196"/>
      <c r="S396" s="196"/>
      <c r="T396" s="197"/>
      <c r="AT396" s="191" t="s">
        <v>145</v>
      </c>
      <c r="AU396" s="191" t="s">
        <v>143</v>
      </c>
      <c r="AV396" s="12" t="s">
        <v>143</v>
      </c>
      <c r="AW396" s="12" t="s">
        <v>34</v>
      </c>
      <c r="AX396" s="12" t="s">
        <v>70</v>
      </c>
      <c r="AY396" s="191" t="s">
        <v>135</v>
      </c>
    </row>
    <row r="397" spans="2:65" s="12" customFormat="1" ht="13.5" x14ac:dyDescent="0.3">
      <c r="B397" s="190"/>
      <c r="D397" s="183" t="s">
        <v>145</v>
      </c>
      <c r="E397" s="191" t="s">
        <v>5</v>
      </c>
      <c r="F397" s="192" t="s">
        <v>606</v>
      </c>
      <c r="H397" s="193">
        <v>1.5</v>
      </c>
      <c r="I397" s="194"/>
      <c r="L397" s="190"/>
      <c r="M397" s="195"/>
      <c r="N397" s="196"/>
      <c r="O397" s="196"/>
      <c r="P397" s="196"/>
      <c r="Q397" s="196"/>
      <c r="R397" s="196"/>
      <c r="S397" s="196"/>
      <c r="T397" s="197"/>
      <c r="AT397" s="191" t="s">
        <v>145</v>
      </c>
      <c r="AU397" s="191" t="s">
        <v>143</v>
      </c>
      <c r="AV397" s="12" t="s">
        <v>143</v>
      </c>
      <c r="AW397" s="12" t="s">
        <v>34</v>
      </c>
      <c r="AX397" s="12" t="s">
        <v>70</v>
      </c>
      <c r="AY397" s="191" t="s">
        <v>135</v>
      </c>
    </row>
    <row r="398" spans="2:65" s="13" customFormat="1" ht="13.5" x14ac:dyDescent="0.3">
      <c r="B398" s="198"/>
      <c r="D398" s="183" t="s">
        <v>145</v>
      </c>
      <c r="E398" s="199" t="s">
        <v>5</v>
      </c>
      <c r="F398" s="200" t="s">
        <v>149</v>
      </c>
      <c r="H398" s="201">
        <v>94.5</v>
      </c>
      <c r="I398" s="202"/>
      <c r="L398" s="198"/>
      <c r="M398" s="203"/>
      <c r="N398" s="204"/>
      <c r="O398" s="204"/>
      <c r="P398" s="204"/>
      <c r="Q398" s="204"/>
      <c r="R398" s="204"/>
      <c r="S398" s="204"/>
      <c r="T398" s="205"/>
      <c r="AT398" s="199" t="s">
        <v>145</v>
      </c>
      <c r="AU398" s="199" t="s">
        <v>143</v>
      </c>
      <c r="AV398" s="13" t="s">
        <v>142</v>
      </c>
      <c r="AW398" s="13" t="s">
        <v>34</v>
      </c>
      <c r="AX398" s="13" t="s">
        <v>78</v>
      </c>
      <c r="AY398" s="199" t="s">
        <v>135</v>
      </c>
    </row>
    <row r="399" spans="2:65" s="1" customFormat="1" ht="16.5" customHeight="1" x14ac:dyDescent="0.3">
      <c r="B399" s="169"/>
      <c r="C399" s="170" t="s">
        <v>607</v>
      </c>
      <c r="D399" s="170" t="s">
        <v>137</v>
      </c>
      <c r="E399" s="171" t="s">
        <v>608</v>
      </c>
      <c r="F399" s="172" t="s">
        <v>609</v>
      </c>
      <c r="G399" s="173" t="s">
        <v>140</v>
      </c>
      <c r="H399" s="174">
        <v>426</v>
      </c>
      <c r="I399" s="175"/>
      <c r="J399" s="176">
        <f>ROUND(I399*H399,2)</f>
        <v>0</v>
      </c>
      <c r="K399" s="172" t="s">
        <v>141</v>
      </c>
      <c r="L399" s="41"/>
      <c r="M399" s="177" t="s">
        <v>5</v>
      </c>
      <c r="N399" s="178" t="s">
        <v>42</v>
      </c>
      <c r="O399" s="42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AR399" s="24" t="s">
        <v>142</v>
      </c>
      <c r="AT399" s="24" t="s">
        <v>137</v>
      </c>
      <c r="AU399" s="24" t="s">
        <v>143</v>
      </c>
      <c r="AY399" s="24" t="s">
        <v>135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4" t="s">
        <v>143</v>
      </c>
      <c r="BK399" s="181">
        <f>ROUND(I399*H399,2)</f>
        <v>0</v>
      </c>
      <c r="BL399" s="24" t="s">
        <v>142</v>
      </c>
      <c r="BM399" s="24" t="s">
        <v>610</v>
      </c>
    </row>
    <row r="400" spans="2:65" s="12" customFormat="1" ht="13.5" x14ac:dyDescent="0.3">
      <c r="B400" s="190"/>
      <c r="D400" s="183" t="s">
        <v>145</v>
      </c>
      <c r="E400" s="191" t="s">
        <v>5</v>
      </c>
      <c r="F400" s="192" t="s">
        <v>611</v>
      </c>
      <c r="H400" s="193">
        <v>426</v>
      </c>
      <c r="I400" s="194"/>
      <c r="L400" s="190"/>
      <c r="M400" s="195"/>
      <c r="N400" s="196"/>
      <c r="O400" s="196"/>
      <c r="P400" s="196"/>
      <c r="Q400" s="196"/>
      <c r="R400" s="196"/>
      <c r="S400" s="196"/>
      <c r="T400" s="197"/>
      <c r="AT400" s="191" t="s">
        <v>145</v>
      </c>
      <c r="AU400" s="191" t="s">
        <v>143</v>
      </c>
      <c r="AV400" s="12" t="s">
        <v>143</v>
      </c>
      <c r="AW400" s="12" t="s">
        <v>34</v>
      </c>
      <c r="AX400" s="12" t="s">
        <v>78</v>
      </c>
      <c r="AY400" s="191" t="s">
        <v>135</v>
      </c>
    </row>
    <row r="401" spans="2:65" s="1" customFormat="1" ht="16.5" customHeight="1" x14ac:dyDescent="0.3">
      <c r="B401" s="169"/>
      <c r="C401" s="170" t="s">
        <v>612</v>
      </c>
      <c r="D401" s="170" t="s">
        <v>137</v>
      </c>
      <c r="E401" s="171" t="s">
        <v>613</v>
      </c>
      <c r="F401" s="172" t="s">
        <v>614</v>
      </c>
      <c r="G401" s="173" t="s">
        <v>140</v>
      </c>
      <c r="H401" s="174">
        <v>374.22</v>
      </c>
      <c r="I401" s="175"/>
      <c r="J401" s="176">
        <f>ROUND(I401*H401,2)</f>
        <v>0</v>
      </c>
      <c r="K401" s="172" t="s">
        <v>141</v>
      </c>
      <c r="L401" s="41"/>
      <c r="M401" s="177" t="s">
        <v>5</v>
      </c>
      <c r="N401" s="178" t="s">
        <v>42</v>
      </c>
      <c r="O401" s="42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4" t="s">
        <v>142</v>
      </c>
      <c r="AT401" s="24" t="s">
        <v>137</v>
      </c>
      <c r="AU401" s="24" t="s">
        <v>143</v>
      </c>
      <c r="AY401" s="24" t="s">
        <v>135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4" t="s">
        <v>143</v>
      </c>
      <c r="BK401" s="181">
        <f>ROUND(I401*H401,2)</f>
        <v>0</v>
      </c>
      <c r="BL401" s="24" t="s">
        <v>142</v>
      </c>
      <c r="BM401" s="24" t="s">
        <v>615</v>
      </c>
    </row>
    <row r="402" spans="2:65" s="12" customFormat="1" ht="13.5" x14ac:dyDescent="0.3">
      <c r="B402" s="190"/>
      <c r="D402" s="183" t="s">
        <v>145</v>
      </c>
      <c r="E402" s="191" t="s">
        <v>5</v>
      </c>
      <c r="F402" s="192" t="s">
        <v>616</v>
      </c>
      <c r="H402" s="193">
        <v>374.22</v>
      </c>
      <c r="I402" s="194"/>
      <c r="L402" s="190"/>
      <c r="M402" s="195"/>
      <c r="N402" s="196"/>
      <c r="O402" s="196"/>
      <c r="P402" s="196"/>
      <c r="Q402" s="196"/>
      <c r="R402" s="196"/>
      <c r="S402" s="196"/>
      <c r="T402" s="197"/>
      <c r="AT402" s="191" t="s">
        <v>145</v>
      </c>
      <c r="AU402" s="191" t="s">
        <v>143</v>
      </c>
      <c r="AV402" s="12" t="s">
        <v>143</v>
      </c>
      <c r="AW402" s="12" t="s">
        <v>34</v>
      </c>
      <c r="AX402" s="12" t="s">
        <v>78</v>
      </c>
      <c r="AY402" s="191" t="s">
        <v>135</v>
      </c>
    </row>
    <row r="403" spans="2:65" s="1" customFormat="1" ht="16.5" customHeight="1" x14ac:dyDescent="0.3">
      <c r="B403" s="169"/>
      <c r="C403" s="170" t="s">
        <v>617</v>
      </c>
      <c r="D403" s="170" t="s">
        <v>137</v>
      </c>
      <c r="E403" s="171" t="s">
        <v>618</v>
      </c>
      <c r="F403" s="172" t="s">
        <v>619</v>
      </c>
      <c r="G403" s="173" t="s">
        <v>286</v>
      </c>
      <c r="H403" s="174">
        <v>1</v>
      </c>
      <c r="I403" s="175"/>
      <c r="J403" s="176">
        <f>ROUND(I403*H403,2)</f>
        <v>0</v>
      </c>
      <c r="K403" s="172" t="s">
        <v>141</v>
      </c>
      <c r="L403" s="41"/>
      <c r="M403" s="177" t="s">
        <v>5</v>
      </c>
      <c r="N403" s="178" t="s">
        <v>42</v>
      </c>
      <c r="O403" s="42"/>
      <c r="P403" s="179">
        <f>O403*H403</f>
        <v>0</v>
      </c>
      <c r="Q403" s="179">
        <v>4.5969999999999997E-2</v>
      </c>
      <c r="R403" s="179">
        <f>Q403*H403</f>
        <v>4.5969999999999997E-2</v>
      </c>
      <c r="S403" s="179">
        <v>0</v>
      </c>
      <c r="T403" s="180">
        <f>S403*H403</f>
        <v>0</v>
      </c>
      <c r="AR403" s="24" t="s">
        <v>142</v>
      </c>
      <c r="AT403" s="24" t="s">
        <v>137</v>
      </c>
      <c r="AU403" s="24" t="s">
        <v>143</v>
      </c>
      <c r="AY403" s="24" t="s">
        <v>135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24" t="s">
        <v>143</v>
      </c>
      <c r="BK403" s="181">
        <f>ROUND(I403*H403,2)</f>
        <v>0</v>
      </c>
      <c r="BL403" s="24" t="s">
        <v>142</v>
      </c>
      <c r="BM403" s="24" t="s">
        <v>620</v>
      </c>
    </row>
    <row r="404" spans="2:65" s="12" customFormat="1" ht="13.5" x14ac:dyDescent="0.3">
      <c r="B404" s="190"/>
      <c r="D404" s="183" t="s">
        <v>145</v>
      </c>
      <c r="E404" s="191" t="s">
        <v>5</v>
      </c>
      <c r="F404" s="192" t="s">
        <v>621</v>
      </c>
      <c r="H404" s="193">
        <v>1</v>
      </c>
      <c r="I404" s="194"/>
      <c r="L404" s="190"/>
      <c r="M404" s="195"/>
      <c r="N404" s="196"/>
      <c r="O404" s="196"/>
      <c r="P404" s="196"/>
      <c r="Q404" s="196"/>
      <c r="R404" s="196"/>
      <c r="S404" s="196"/>
      <c r="T404" s="197"/>
      <c r="AT404" s="191" t="s">
        <v>145</v>
      </c>
      <c r="AU404" s="191" t="s">
        <v>143</v>
      </c>
      <c r="AV404" s="12" t="s">
        <v>143</v>
      </c>
      <c r="AW404" s="12" t="s">
        <v>34</v>
      </c>
      <c r="AX404" s="12" t="s">
        <v>78</v>
      </c>
      <c r="AY404" s="191" t="s">
        <v>135</v>
      </c>
    </row>
    <row r="405" spans="2:65" s="1" customFormat="1" ht="16.5" customHeight="1" x14ac:dyDescent="0.3">
      <c r="B405" s="169"/>
      <c r="C405" s="206" t="s">
        <v>622</v>
      </c>
      <c r="D405" s="206" t="s">
        <v>289</v>
      </c>
      <c r="E405" s="207" t="s">
        <v>623</v>
      </c>
      <c r="F405" s="208" t="s">
        <v>624</v>
      </c>
      <c r="G405" s="209" t="s">
        <v>625</v>
      </c>
      <c r="H405" s="210">
        <v>1</v>
      </c>
      <c r="I405" s="211"/>
      <c r="J405" s="212">
        <f>ROUND(I405*H405,2)</f>
        <v>0</v>
      </c>
      <c r="K405" s="208" t="s">
        <v>5</v>
      </c>
      <c r="L405" s="213"/>
      <c r="M405" s="214" t="s">
        <v>5</v>
      </c>
      <c r="N405" s="215" t="s">
        <v>42</v>
      </c>
      <c r="O405" s="42"/>
      <c r="P405" s="179">
        <f>O405*H405</f>
        <v>0</v>
      </c>
      <c r="Q405" s="179">
        <v>1.2E-2</v>
      </c>
      <c r="R405" s="179">
        <f>Q405*H405</f>
        <v>1.2E-2</v>
      </c>
      <c r="S405" s="179">
        <v>0</v>
      </c>
      <c r="T405" s="180">
        <f>S405*H405</f>
        <v>0</v>
      </c>
      <c r="AR405" s="24" t="s">
        <v>186</v>
      </c>
      <c r="AT405" s="24" t="s">
        <v>289</v>
      </c>
      <c r="AU405" s="24" t="s">
        <v>143</v>
      </c>
      <c r="AY405" s="24" t="s">
        <v>135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4" t="s">
        <v>143</v>
      </c>
      <c r="BK405" s="181">
        <f>ROUND(I405*H405,2)</f>
        <v>0</v>
      </c>
      <c r="BL405" s="24" t="s">
        <v>142</v>
      </c>
      <c r="BM405" s="24" t="s">
        <v>626</v>
      </c>
    </row>
    <row r="406" spans="2:65" s="1" customFormat="1" ht="16.5" customHeight="1" x14ac:dyDescent="0.3">
      <c r="B406" s="169"/>
      <c r="C406" s="170" t="s">
        <v>627</v>
      </c>
      <c r="D406" s="170" t="s">
        <v>137</v>
      </c>
      <c r="E406" s="171" t="s">
        <v>628</v>
      </c>
      <c r="F406" s="172" t="s">
        <v>629</v>
      </c>
      <c r="G406" s="173" t="s">
        <v>286</v>
      </c>
      <c r="H406" s="174">
        <v>8</v>
      </c>
      <c r="I406" s="175"/>
      <c r="J406" s="176">
        <f>ROUND(I406*H406,2)</f>
        <v>0</v>
      </c>
      <c r="K406" s="172" t="s">
        <v>141</v>
      </c>
      <c r="L406" s="41"/>
      <c r="M406" s="177" t="s">
        <v>5</v>
      </c>
      <c r="N406" s="178" t="s">
        <v>42</v>
      </c>
      <c r="O406" s="42"/>
      <c r="P406" s="179">
        <f>O406*H406</f>
        <v>0</v>
      </c>
      <c r="Q406" s="179">
        <v>0</v>
      </c>
      <c r="R406" s="179">
        <f>Q406*H406</f>
        <v>0</v>
      </c>
      <c r="S406" s="179">
        <v>0</v>
      </c>
      <c r="T406" s="180">
        <f>S406*H406</f>
        <v>0</v>
      </c>
      <c r="AR406" s="24" t="s">
        <v>142</v>
      </c>
      <c r="AT406" s="24" t="s">
        <v>137</v>
      </c>
      <c r="AU406" s="24" t="s">
        <v>143</v>
      </c>
      <c r="AY406" s="24" t="s">
        <v>135</v>
      </c>
      <c r="BE406" s="181">
        <f>IF(N406="základní",J406,0)</f>
        <v>0</v>
      </c>
      <c r="BF406" s="181">
        <f>IF(N406="snížená",J406,0)</f>
        <v>0</v>
      </c>
      <c r="BG406" s="181">
        <f>IF(N406="zákl. přenesená",J406,0)</f>
        <v>0</v>
      </c>
      <c r="BH406" s="181">
        <f>IF(N406="sníž. přenesená",J406,0)</f>
        <v>0</v>
      </c>
      <c r="BI406" s="181">
        <f>IF(N406="nulová",J406,0)</f>
        <v>0</v>
      </c>
      <c r="BJ406" s="24" t="s">
        <v>143</v>
      </c>
      <c r="BK406" s="181">
        <f>ROUND(I406*H406,2)</f>
        <v>0</v>
      </c>
      <c r="BL406" s="24" t="s">
        <v>142</v>
      </c>
      <c r="BM406" s="24" t="s">
        <v>630</v>
      </c>
    </row>
    <row r="407" spans="2:65" s="12" customFormat="1" ht="13.5" x14ac:dyDescent="0.3">
      <c r="B407" s="190"/>
      <c r="D407" s="183" t="s">
        <v>145</v>
      </c>
      <c r="E407" s="191" t="s">
        <v>5</v>
      </c>
      <c r="F407" s="192" t="s">
        <v>631</v>
      </c>
      <c r="H407" s="193">
        <v>4</v>
      </c>
      <c r="I407" s="194"/>
      <c r="L407" s="190"/>
      <c r="M407" s="195"/>
      <c r="N407" s="196"/>
      <c r="O407" s="196"/>
      <c r="P407" s="196"/>
      <c r="Q407" s="196"/>
      <c r="R407" s="196"/>
      <c r="S407" s="196"/>
      <c r="T407" s="197"/>
      <c r="AT407" s="191" t="s">
        <v>145</v>
      </c>
      <c r="AU407" s="191" t="s">
        <v>143</v>
      </c>
      <c r="AV407" s="12" t="s">
        <v>143</v>
      </c>
      <c r="AW407" s="12" t="s">
        <v>34</v>
      </c>
      <c r="AX407" s="12" t="s">
        <v>70</v>
      </c>
      <c r="AY407" s="191" t="s">
        <v>135</v>
      </c>
    </row>
    <row r="408" spans="2:65" s="12" customFormat="1" ht="13.5" x14ac:dyDescent="0.3">
      <c r="B408" s="190"/>
      <c r="D408" s="183" t="s">
        <v>145</v>
      </c>
      <c r="E408" s="191" t="s">
        <v>5</v>
      </c>
      <c r="F408" s="192" t="s">
        <v>632</v>
      </c>
      <c r="H408" s="193">
        <v>4</v>
      </c>
      <c r="I408" s="194"/>
      <c r="L408" s="190"/>
      <c r="M408" s="195"/>
      <c r="N408" s="196"/>
      <c r="O408" s="196"/>
      <c r="P408" s="196"/>
      <c r="Q408" s="196"/>
      <c r="R408" s="196"/>
      <c r="S408" s="196"/>
      <c r="T408" s="197"/>
      <c r="AT408" s="191" t="s">
        <v>145</v>
      </c>
      <c r="AU408" s="191" t="s">
        <v>143</v>
      </c>
      <c r="AV408" s="12" t="s">
        <v>143</v>
      </c>
      <c r="AW408" s="12" t="s">
        <v>34</v>
      </c>
      <c r="AX408" s="12" t="s">
        <v>70</v>
      </c>
      <c r="AY408" s="191" t="s">
        <v>135</v>
      </c>
    </row>
    <row r="409" spans="2:65" s="13" customFormat="1" ht="13.5" x14ac:dyDescent="0.3">
      <c r="B409" s="198"/>
      <c r="D409" s="183" t="s">
        <v>145</v>
      </c>
      <c r="E409" s="199" t="s">
        <v>5</v>
      </c>
      <c r="F409" s="200" t="s">
        <v>149</v>
      </c>
      <c r="H409" s="201">
        <v>8</v>
      </c>
      <c r="I409" s="202"/>
      <c r="L409" s="198"/>
      <c r="M409" s="203"/>
      <c r="N409" s="204"/>
      <c r="O409" s="204"/>
      <c r="P409" s="204"/>
      <c r="Q409" s="204"/>
      <c r="R409" s="204"/>
      <c r="S409" s="204"/>
      <c r="T409" s="205"/>
      <c r="AT409" s="199" t="s">
        <v>145</v>
      </c>
      <c r="AU409" s="199" t="s">
        <v>143</v>
      </c>
      <c r="AV409" s="13" t="s">
        <v>142</v>
      </c>
      <c r="AW409" s="13" t="s">
        <v>34</v>
      </c>
      <c r="AX409" s="13" t="s">
        <v>78</v>
      </c>
      <c r="AY409" s="199" t="s">
        <v>135</v>
      </c>
    </row>
    <row r="410" spans="2:65" s="1" customFormat="1" ht="25.5" customHeight="1" x14ac:dyDescent="0.3">
      <c r="B410" s="169"/>
      <c r="C410" s="170" t="s">
        <v>633</v>
      </c>
      <c r="D410" s="170" t="s">
        <v>137</v>
      </c>
      <c r="E410" s="171" t="s">
        <v>634</v>
      </c>
      <c r="F410" s="172" t="s">
        <v>635</v>
      </c>
      <c r="G410" s="173" t="s">
        <v>166</v>
      </c>
      <c r="H410" s="174">
        <v>6.4349999999999996</v>
      </c>
      <c r="I410" s="175"/>
      <c r="J410" s="176">
        <f>ROUND(I410*H410,2)</f>
        <v>0</v>
      </c>
      <c r="K410" s="172" t="s">
        <v>141</v>
      </c>
      <c r="L410" s="41"/>
      <c r="M410" s="177" t="s">
        <v>5</v>
      </c>
      <c r="N410" s="178" t="s">
        <v>42</v>
      </c>
      <c r="O410" s="42"/>
      <c r="P410" s="179">
        <f>O410*H410</f>
        <v>0</v>
      </c>
      <c r="Q410" s="179">
        <v>0</v>
      </c>
      <c r="R410" s="179">
        <f>Q410*H410</f>
        <v>0</v>
      </c>
      <c r="S410" s="179">
        <v>2.2000000000000002</v>
      </c>
      <c r="T410" s="180">
        <f>S410*H410</f>
        <v>14.157</v>
      </c>
      <c r="AR410" s="24" t="s">
        <v>142</v>
      </c>
      <c r="AT410" s="24" t="s">
        <v>137</v>
      </c>
      <c r="AU410" s="24" t="s">
        <v>143</v>
      </c>
      <c r="AY410" s="24" t="s">
        <v>135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4" t="s">
        <v>143</v>
      </c>
      <c r="BK410" s="181">
        <f>ROUND(I410*H410,2)</f>
        <v>0</v>
      </c>
      <c r="BL410" s="24" t="s">
        <v>142</v>
      </c>
      <c r="BM410" s="24" t="s">
        <v>636</v>
      </c>
    </row>
    <row r="411" spans="2:65" s="12" customFormat="1" ht="13.5" x14ac:dyDescent="0.3">
      <c r="B411" s="190"/>
      <c r="D411" s="183" t="s">
        <v>145</v>
      </c>
      <c r="E411" s="191" t="s">
        <v>5</v>
      </c>
      <c r="F411" s="192" t="s">
        <v>637</v>
      </c>
      <c r="H411" s="193">
        <v>73.2</v>
      </c>
      <c r="I411" s="194"/>
      <c r="L411" s="190"/>
      <c r="M411" s="195"/>
      <c r="N411" s="196"/>
      <c r="O411" s="196"/>
      <c r="P411" s="196"/>
      <c r="Q411" s="196"/>
      <c r="R411" s="196"/>
      <c r="S411" s="196"/>
      <c r="T411" s="197"/>
      <c r="AT411" s="191" t="s">
        <v>145</v>
      </c>
      <c r="AU411" s="191" t="s">
        <v>143</v>
      </c>
      <c r="AV411" s="12" t="s">
        <v>143</v>
      </c>
      <c r="AW411" s="12" t="s">
        <v>34</v>
      </c>
      <c r="AX411" s="12" t="s">
        <v>70</v>
      </c>
      <c r="AY411" s="191" t="s">
        <v>135</v>
      </c>
    </row>
    <row r="412" spans="2:65" s="12" customFormat="1" ht="13.5" x14ac:dyDescent="0.3">
      <c r="B412" s="190"/>
      <c r="D412" s="183" t="s">
        <v>145</v>
      </c>
      <c r="E412" s="191" t="s">
        <v>5</v>
      </c>
      <c r="F412" s="192" t="s">
        <v>638</v>
      </c>
      <c r="H412" s="193">
        <v>-11.34</v>
      </c>
      <c r="I412" s="194"/>
      <c r="L412" s="190"/>
      <c r="M412" s="195"/>
      <c r="N412" s="196"/>
      <c r="O412" s="196"/>
      <c r="P412" s="196"/>
      <c r="Q412" s="196"/>
      <c r="R412" s="196"/>
      <c r="S412" s="196"/>
      <c r="T412" s="197"/>
      <c r="AT412" s="191" t="s">
        <v>145</v>
      </c>
      <c r="AU412" s="191" t="s">
        <v>143</v>
      </c>
      <c r="AV412" s="12" t="s">
        <v>143</v>
      </c>
      <c r="AW412" s="12" t="s">
        <v>34</v>
      </c>
      <c r="AX412" s="12" t="s">
        <v>70</v>
      </c>
      <c r="AY412" s="191" t="s">
        <v>135</v>
      </c>
    </row>
    <row r="413" spans="2:65" s="14" customFormat="1" ht="13.5" x14ac:dyDescent="0.3">
      <c r="B413" s="216"/>
      <c r="D413" s="183" t="s">
        <v>145</v>
      </c>
      <c r="E413" s="217" t="s">
        <v>5</v>
      </c>
      <c r="F413" s="218" t="s">
        <v>494</v>
      </c>
      <c r="H413" s="219">
        <v>61.86</v>
      </c>
      <c r="I413" s="220"/>
      <c r="L413" s="216"/>
      <c r="M413" s="221"/>
      <c r="N413" s="222"/>
      <c r="O413" s="222"/>
      <c r="P413" s="222"/>
      <c r="Q413" s="222"/>
      <c r="R413" s="222"/>
      <c r="S413" s="222"/>
      <c r="T413" s="223"/>
      <c r="AT413" s="217" t="s">
        <v>145</v>
      </c>
      <c r="AU413" s="217" t="s">
        <v>143</v>
      </c>
      <c r="AV413" s="14" t="s">
        <v>154</v>
      </c>
      <c r="AW413" s="14" t="s">
        <v>34</v>
      </c>
      <c r="AX413" s="14" t="s">
        <v>70</v>
      </c>
      <c r="AY413" s="217" t="s">
        <v>135</v>
      </c>
    </row>
    <row r="414" spans="2:65" s="12" customFormat="1" ht="13.5" x14ac:dyDescent="0.3">
      <c r="B414" s="190"/>
      <c r="D414" s="183" t="s">
        <v>145</v>
      </c>
      <c r="E414" s="191" t="s">
        <v>5</v>
      </c>
      <c r="F414" s="192" t="s">
        <v>639</v>
      </c>
      <c r="H414" s="193">
        <v>6.4349999999999996</v>
      </c>
      <c r="I414" s="194"/>
      <c r="L414" s="190"/>
      <c r="M414" s="195"/>
      <c r="N414" s="196"/>
      <c r="O414" s="196"/>
      <c r="P414" s="196"/>
      <c r="Q414" s="196"/>
      <c r="R414" s="196"/>
      <c r="S414" s="196"/>
      <c r="T414" s="197"/>
      <c r="AT414" s="191" t="s">
        <v>145</v>
      </c>
      <c r="AU414" s="191" t="s">
        <v>143</v>
      </c>
      <c r="AV414" s="12" t="s">
        <v>143</v>
      </c>
      <c r="AW414" s="12" t="s">
        <v>34</v>
      </c>
      <c r="AX414" s="12" t="s">
        <v>78</v>
      </c>
      <c r="AY414" s="191" t="s">
        <v>135</v>
      </c>
    </row>
    <row r="415" spans="2:65" s="1" customFormat="1" ht="16.5" customHeight="1" x14ac:dyDescent="0.3">
      <c r="B415" s="169"/>
      <c r="C415" s="170" t="s">
        <v>640</v>
      </c>
      <c r="D415" s="170" t="s">
        <v>137</v>
      </c>
      <c r="E415" s="171" t="s">
        <v>641</v>
      </c>
      <c r="F415" s="172" t="s">
        <v>642</v>
      </c>
      <c r="G415" s="173" t="s">
        <v>160</v>
      </c>
      <c r="H415" s="174">
        <v>5.5</v>
      </c>
      <c r="I415" s="175"/>
      <c r="J415" s="176">
        <f>ROUND(I415*H415,2)</f>
        <v>0</v>
      </c>
      <c r="K415" s="172" t="s">
        <v>141</v>
      </c>
      <c r="L415" s="41"/>
      <c r="M415" s="177" t="s">
        <v>5</v>
      </c>
      <c r="N415" s="178" t="s">
        <v>42</v>
      </c>
      <c r="O415" s="42"/>
      <c r="P415" s="179">
        <f>O415*H415</f>
        <v>0</v>
      </c>
      <c r="Q415" s="179">
        <v>0</v>
      </c>
      <c r="R415" s="179">
        <f>Q415*H415</f>
        <v>0</v>
      </c>
      <c r="S415" s="179">
        <v>8.2000000000000003E-2</v>
      </c>
      <c r="T415" s="180">
        <f>S415*H415</f>
        <v>0.45100000000000001</v>
      </c>
      <c r="AR415" s="24" t="s">
        <v>142</v>
      </c>
      <c r="AT415" s="24" t="s">
        <v>137</v>
      </c>
      <c r="AU415" s="24" t="s">
        <v>143</v>
      </c>
      <c r="AY415" s="24" t="s">
        <v>135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4" t="s">
        <v>143</v>
      </c>
      <c r="BK415" s="181">
        <f>ROUND(I415*H415,2)</f>
        <v>0</v>
      </c>
      <c r="BL415" s="24" t="s">
        <v>142</v>
      </c>
      <c r="BM415" s="24" t="s">
        <v>643</v>
      </c>
    </row>
    <row r="416" spans="2:65" s="12" customFormat="1" ht="13.5" x14ac:dyDescent="0.3">
      <c r="B416" s="190"/>
      <c r="D416" s="183" t="s">
        <v>145</v>
      </c>
      <c r="E416" s="191" t="s">
        <v>5</v>
      </c>
      <c r="F416" s="192" t="s">
        <v>644</v>
      </c>
      <c r="H416" s="193">
        <v>5.5</v>
      </c>
      <c r="I416" s="194"/>
      <c r="L416" s="190"/>
      <c r="M416" s="195"/>
      <c r="N416" s="196"/>
      <c r="O416" s="196"/>
      <c r="P416" s="196"/>
      <c r="Q416" s="196"/>
      <c r="R416" s="196"/>
      <c r="S416" s="196"/>
      <c r="T416" s="197"/>
      <c r="AT416" s="191" t="s">
        <v>145</v>
      </c>
      <c r="AU416" s="191" t="s">
        <v>143</v>
      </c>
      <c r="AV416" s="12" t="s">
        <v>143</v>
      </c>
      <c r="AW416" s="12" t="s">
        <v>34</v>
      </c>
      <c r="AX416" s="12" t="s">
        <v>78</v>
      </c>
      <c r="AY416" s="191" t="s">
        <v>135</v>
      </c>
    </row>
    <row r="417" spans="2:65" s="1" customFormat="1" ht="16.5" customHeight="1" x14ac:dyDescent="0.3">
      <c r="B417" s="169"/>
      <c r="C417" s="170" t="s">
        <v>645</v>
      </c>
      <c r="D417" s="170" t="s">
        <v>137</v>
      </c>
      <c r="E417" s="171" t="s">
        <v>646</v>
      </c>
      <c r="F417" s="172" t="s">
        <v>647</v>
      </c>
      <c r="G417" s="173" t="s">
        <v>286</v>
      </c>
      <c r="H417" s="174">
        <v>2</v>
      </c>
      <c r="I417" s="175"/>
      <c r="J417" s="176">
        <f>ROUND(I417*H417,2)</f>
        <v>0</v>
      </c>
      <c r="K417" s="172" t="s">
        <v>141</v>
      </c>
      <c r="L417" s="41"/>
      <c r="M417" s="177" t="s">
        <v>5</v>
      </c>
      <c r="N417" s="178" t="s">
        <v>42</v>
      </c>
      <c r="O417" s="42"/>
      <c r="P417" s="179">
        <f>O417*H417</f>
        <v>0</v>
      </c>
      <c r="Q417" s="179">
        <v>0</v>
      </c>
      <c r="R417" s="179">
        <f>Q417*H417</f>
        <v>0</v>
      </c>
      <c r="S417" s="179">
        <v>6.5699999999999995E-2</v>
      </c>
      <c r="T417" s="180">
        <f>S417*H417</f>
        <v>0.13139999999999999</v>
      </c>
      <c r="AR417" s="24" t="s">
        <v>142</v>
      </c>
      <c r="AT417" s="24" t="s">
        <v>137</v>
      </c>
      <c r="AU417" s="24" t="s">
        <v>143</v>
      </c>
      <c r="AY417" s="24" t="s">
        <v>135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4" t="s">
        <v>143</v>
      </c>
      <c r="BK417" s="181">
        <f>ROUND(I417*H417,2)</f>
        <v>0</v>
      </c>
      <c r="BL417" s="24" t="s">
        <v>142</v>
      </c>
      <c r="BM417" s="24" t="s">
        <v>648</v>
      </c>
    </row>
    <row r="418" spans="2:65" s="1" customFormat="1" ht="16.5" customHeight="1" x14ac:dyDescent="0.3">
      <c r="B418" s="169"/>
      <c r="C418" s="170" t="s">
        <v>649</v>
      </c>
      <c r="D418" s="170" t="s">
        <v>137</v>
      </c>
      <c r="E418" s="171" t="s">
        <v>650</v>
      </c>
      <c r="F418" s="172" t="s">
        <v>651</v>
      </c>
      <c r="G418" s="173" t="s">
        <v>160</v>
      </c>
      <c r="H418" s="174">
        <v>2</v>
      </c>
      <c r="I418" s="175"/>
      <c r="J418" s="176">
        <f>ROUND(I418*H418,2)</f>
        <v>0</v>
      </c>
      <c r="K418" s="172" t="s">
        <v>141</v>
      </c>
      <c r="L418" s="41"/>
      <c r="M418" s="177" t="s">
        <v>5</v>
      </c>
      <c r="N418" s="178" t="s">
        <v>42</v>
      </c>
      <c r="O418" s="42"/>
      <c r="P418" s="179">
        <f>O418*H418</f>
        <v>0</v>
      </c>
      <c r="Q418" s="179">
        <v>0</v>
      </c>
      <c r="R418" s="179">
        <f>Q418*H418</f>
        <v>0</v>
      </c>
      <c r="S418" s="179">
        <v>2.48E-3</v>
      </c>
      <c r="T418" s="180">
        <f>S418*H418</f>
        <v>4.96E-3</v>
      </c>
      <c r="AR418" s="24" t="s">
        <v>142</v>
      </c>
      <c r="AT418" s="24" t="s">
        <v>137</v>
      </c>
      <c r="AU418" s="24" t="s">
        <v>143</v>
      </c>
      <c r="AY418" s="24" t="s">
        <v>135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24" t="s">
        <v>143</v>
      </c>
      <c r="BK418" s="181">
        <f>ROUND(I418*H418,2)</f>
        <v>0</v>
      </c>
      <c r="BL418" s="24" t="s">
        <v>142</v>
      </c>
      <c r="BM418" s="24" t="s">
        <v>652</v>
      </c>
    </row>
    <row r="419" spans="2:65" s="1" customFormat="1" ht="16.5" customHeight="1" x14ac:dyDescent="0.3">
      <c r="B419" s="169"/>
      <c r="C419" s="170" t="s">
        <v>653</v>
      </c>
      <c r="D419" s="170" t="s">
        <v>137</v>
      </c>
      <c r="E419" s="171" t="s">
        <v>654</v>
      </c>
      <c r="F419" s="172" t="s">
        <v>655</v>
      </c>
      <c r="G419" s="173" t="s">
        <v>140</v>
      </c>
      <c r="H419" s="174">
        <v>7.38</v>
      </c>
      <c r="I419" s="175"/>
      <c r="J419" s="176">
        <f>ROUND(I419*H419,2)</f>
        <v>0</v>
      </c>
      <c r="K419" s="172" t="s">
        <v>141</v>
      </c>
      <c r="L419" s="41"/>
      <c r="M419" s="177" t="s">
        <v>5</v>
      </c>
      <c r="N419" s="178" t="s">
        <v>42</v>
      </c>
      <c r="O419" s="42"/>
      <c r="P419" s="179">
        <f>O419*H419</f>
        <v>0</v>
      </c>
      <c r="Q419" s="179">
        <v>0</v>
      </c>
      <c r="R419" s="179">
        <f>Q419*H419</f>
        <v>0</v>
      </c>
      <c r="S419" s="179">
        <v>7.4999999999999997E-2</v>
      </c>
      <c r="T419" s="180">
        <f>S419*H419</f>
        <v>0.55349999999999999</v>
      </c>
      <c r="AR419" s="24" t="s">
        <v>142</v>
      </c>
      <c r="AT419" s="24" t="s">
        <v>137</v>
      </c>
      <c r="AU419" s="24" t="s">
        <v>143</v>
      </c>
      <c r="AY419" s="24" t="s">
        <v>135</v>
      </c>
      <c r="BE419" s="181">
        <f>IF(N419="základní",J419,0)</f>
        <v>0</v>
      </c>
      <c r="BF419" s="181">
        <f>IF(N419="snížená",J419,0)</f>
        <v>0</v>
      </c>
      <c r="BG419" s="181">
        <f>IF(N419="zákl. přenesená",J419,0)</f>
        <v>0</v>
      </c>
      <c r="BH419" s="181">
        <f>IF(N419="sníž. přenesená",J419,0)</f>
        <v>0</v>
      </c>
      <c r="BI419" s="181">
        <f>IF(N419="nulová",J419,0)</f>
        <v>0</v>
      </c>
      <c r="BJ419" s="24" t="s">
        <v>143</v>
      </c>
      <c r="BK419" s="181">
        <f>ROUND(I419*H419,2)</f>
        <v>0</v>
      </c>
      <c r="BL419" s="24" t="s">
        <v>142</v>
      </c>
      <c r="BM419" s="24" t="s">
        <v>656</v>
      </c>
    </row>
    <row r="420" spans="2:65" s="12" customFormat="1" ht="13.5" x14ac:dyDescent="0.3">
      <c r="B420" s="190"/>
      <c r="D420" s="183" t="s">
        <v>145</v>
      </c>
      <c r="E420" s="191" t="s">
        <v>5</v>
      </c>
      <c r="F420" s="192" t="s">
        <v>503</v>
      </c>
      <c r="H420" s="193">
        <v>1.62</v>
      </c>
      <c r="I420" s="194"/>
      <c r="L420" s="190"/>
      <c r="M420" s="195"/>
      <c r="N420" s="196"/>
      <c r="O420" s="196"/>
      <c r="P420" s="196"/>
      <c r="Q420" s="196"/>
      <c r="R420" s="196"/>
      <c r="S420" s="196"/>
      <c r="T420" s="197"/>
      <c r="AT420" s="191" t="s">
        <v>145</v>
      </c>
      <c r="AU420" s="191" t="s">
        <v>143</v>
      </c>
      <c r="AV420" s="12" t="s">
        <v>143</v>
      </c>
      <c r="AW420" s="12" t="s">
        <v>34</v>
      </c>
      <c r="AX420" s="12" t="s">
        <v>70</v>
      </c>
      <c r="AY420" s="191" t="s">
        <v>135</v>
      </c>
    </row>
    <row r="421" spans="2:65" s="12" customFormat="1" ht="13.5" x14ac:dyDescent="0.3">
      <c r="B421" s="190"/>
      <c r="D421" s="183" t="s">
        <v>145</v>
      </c>
      <c r="E421" s="191" t="s">
        <v>5</v>
      </c>
      <c r="F421" s="192" t="s">
        <v>504</v>
      </c>
      <c r="H421" s="193">
        <v>5.76</v>
      </c>
      <c r="I421" s="194"/>
      <c r="L421" s="190"/>
      <c r="M421" s="195"/>
      <c r="N421" s="196"/>
      <c r="O421" s="196"/>
      <c r="P421" s="196"/>
      <c r="Q421" s="196"/>
      <c r="R421" s="196"/>
      <c r="S421" s="196"/>
      <c r="T421" s="197"/>
      <c r="AT421" s="191" t="s">
        <v>145</v>
      </c>
      <c r="AU421" s="191" t="s">
        <v>143</v>
      </c>
      <c r="AV421" s="12" t="s">
        <v>143</v>
      </c>
      <c r="AW421" s="12" t="s">
        <v>34</v>
      </c>
      <c r="AX421" s="12" t="s">
        <v>70</v>
      </c>
      <c r="AY421" s="191" t="s">
        <v>135</v>
      </c>
    </row>
    <row r="422" spans="2:65" s="13" customFormat="1" ht="13.5" x14ac:dyDescent="0.3">
      <c r="B422" s="198"/>
      <c r="D422" s="183" t="s">
        <v>145</v>
      </c>
      <c r="E422" s="199" t="s">
        <v>5</v>
      </c>
      <c r="F422" s="200" t="s">
        <v>149</v>
      </c>
      <c r="H422" s="201">
        <v>7.38</v>
      </c>
      <c r="I422" s="202"/>
      <c r="L422" s="198"/>
      <c r="M422" s="203"/>
      <c r="N422" s="204"/>
      <c r="O422" s="204"/>
      <c r="P422" s="204"/>
      <c r="Q422" s="204"/>
      <c r="R422" s="204"/>
      <c r="S422" s="204"/>
      <c r="T422" s="205"/>
      <c r="AT422" s="199" t="s">
        <v>145</v>
      </c>
      <c r="AU422" s="199" t="s">
        <v>143</v>
      </c>
      <c r="AV422" s="13" t="s">
        <v>142</v>
      </c>
      <c r="AW422" s="13" t="s">
        <v>34</v>
      </c>
      <c r="AX422" s="13" t="s">
        <v>78</v>
      </c>
      <c r="AY422" s="199" t="s">
        <v>135</v>
      </c>
    </row>
    <row r="423" spans="2:65" s="1" customFormat="1" ht="16.5" customHeight="1" x14ac:dyDescent="0.3">
      <c r="B423" s="169"/>
      <c r="C423" s="170" t="s">
        <v>657</v>
      </c>
      <c r="D423" s="170" t="s">
        <v>137</v>
      </c>
      <c r="E423" s="171" t="s">
        <v>658</v>
      </c>
      <c r="F423" s="172" t="s">
        <v>659</v>
      </c>
      <c r="G423" s="173" t="s">
        <v>140</v>
      </c>
      <c r="H423" s="174">
        <v>58.186999999999998</v>
      </c>
      <c r="I423" s="175"/>
      <c r="J423" s="176">
        <f>ROUND(I423*H423,2)</f>
        <v>0</v>
      </c>
      <c r="K423" s="172" t="s">
        <v>141</v>
      </c>
      <c r="L423" s="41"/>
      <c r="M423" s="177" t="s">
        <v>5</v>
      </c>
      <c r="N423" s="178" t="s">
        <v>42</v>
      </c>
      <c r="O423" s="42"/>
      <c r="P423" s="179">
        <f>O423*H423</f>
        <v>0</v>
      </c>
      <c r="Q423" s="179">
        <v>0</v>
      </c>
      <c r="R423" s="179">
        <f>Q423*H423</f>
        <v>0</v>
      </c>
      <c r="S423" s="179">
        <v>6.2E-2</v>
      </c>
      <c r="T423" s="180">
        <f>S423*H423</f>
        <v>3.6075939999999997</v>
      </c>
      <c r="AR423" s="24" t="s">
        <v>142</v>
      </c>
      <c r="AT423" s="24" t="s">
        <v>137</v>
      </c>
      <c r="AU423" s="24" t="s">
        <v>143</v>
      </c>
      <c r="AY423" s="24" t="s">
        <v>135</v>
      </c>
      <c r="BE423" s="181">
        <f>IF(N423="základní",J423,0)</f>
        <v>0</v>
      </c>
      <c r="BF423" s="181">
        <f>IF(N423="snížená",J423,0)</f>
        <v>0</v>
      </c>
      <c r="BG423" s="181">
        <f>IF(N423="zákl. přenesená",J423,0)</f>
        <v>0</v>
      </c>
      <c r="BH423" s="181">
        <f>IF(N423="sníž. přenesená",J423,0)</f>
        <v>0</v>
      </c>
      <c r="BI423" s="181">
        <f>IF(N423="nulová",J423,0)</f>
        <v>0</v>
      </c>
      <c r="BJ423" s="24" t="s">
        <v>143</v>
      </c>
      <c r="BK423" s="181">
        <f>ROUND(I423*H423,2)</f>
        <v>0</v>
      </c>
      <c r="BL423" s="24" t="s">
        <v>142</v>
      </c>
      <c r="BM423" s="24" t="s">
        <v>660</v>
      </c>
    </row>
    <row r="424" spans="2:65" s="12" customFormat="1" ht="13.5" x14ac:dyDescent="0.3">
      <c r="B424" s="190"/>
      <c r="D424" s="183" t="s">
        <v>145</v>
      </c>
      <c r="E424" s="191" t="s">
        <v>5</v>
      </c>
      <c r="F424" s="192" t="s">
        <v>502</v>
      </c>
      <c r="H424" s="193">
        <v>2.4300000000000002</v>
      </c>
      <c r="I424" s="194"/>
      <c r="L424" s="190"/>
      <c r="M424" s="195"/>
      <c r="N424" s="196"/>
      <c r="O424" s="196"/>
      <c r="P424" s="196"/>
      <c r="Q424" s="196"/>
      <c r="R424" s="196"/>
      <c r="S424" s="196"/>
      <c r="T424" s="197"/>
      <c r="AT424" s="191" t="s">
        <v>145</v>
      </c>
      <c r="AU424" s="191" t="s">
        <v>143</v>
      </c>
      <c r="AV424" s="12" t="s">
        <v>143</v>
      </c>
      <c r="AW424" s="12" t="s">
        <v>34</v>
      </c>
      <c r="AX424" s="12" t="s">
        <v>70</v>
      </c>
      <c r="AY424" s="191" t="s">
        <v>135</v>
      </c>
    </row>
    <row r="425" spans="2:65" s="12" customFormat="1" ht="13.5" x14ac:dyDescent="0.3">
      <c r="B425" s="190"/>
      <c r="D425" s="183" t="s">
        <v>145</v>
      </c>
      <c r="E425" s="191" t="s">
        <v>5</v>
      </c>
      <c r="F425" s="192" t="s">
        <v>505</v>
      </c>
      <c r="H425" s="193">
        <v>55.756999999999998</v>
      </c>
      <c r="I425" s="194"/>
      <c r="L425" s="190"/>
      <c r="M425" s="195"/>
      <c r="N425" s="196"/>
      <c r="O425" s="196"/>
      <c r="P425" s="196"/>
      <c r="Q425" s="196"/>
      <c r="R425" s="196"/>
      <c r="S425" s="196"/>
      <c r="T425" s="197"/>
      <c r="AT425" s="191" t="s">
        <v>145</v>
      </c>
      <c r="AU425" s="191" t="s">
        <v>143</v>
      </c>
      <c r="AV425" s="12" t="s">
        <v>143</v>
      </c>
      <c r="AW425" s="12" t="s">
        <v>34</v>
      </c>
      <c r="AX425" s="12" t="s">
        <v>70</v>
      </c>
      <c r="AY425" s="191" t="s">
        <v>135</v>
      </c>
    </row>
    <row r="426" spans="2:65" s="13" customFormat="1" ht="13.5" x14ac:dyDescent="0.3">
      <c r="B426" s="198"/>
      <c r="D426" s="183" t="s">
        <v>145</v>
      </c>
      <c r="E426" s="199" t="s">
        <v>5</v>
      </c>
      <c r="F426" s="200" t="s">
        <v>149</v>
      </c>
      <c r="H426" s="201">
        <v>58.186999999999998</v>
      </c>
      <c r="I426" s="202"/>
      <c r="L426" s="198"/>
      <c r="M426" s="203"/>
      <c r="N426" s="204"/>
      <c r="O426" s="204"/>
      <c r="P426" s="204"/>
      <c r="Q426" s="204"/>
      <c r="R426" s="204"/>
      <c r="S426" s="204"/>
      <c r="T426" s="205"/>
      <c r="AT426" s="199" t="s">
        <v>145</v>
      </c>
      <c r="AU426" s="199" t="s">
        <v>143</v>
      </c>
      <c r="AV426" s="13" t="s">
        <v>142</v>
      </c>
      <c r="AW426" s="13" t="s">
        <v>34</v>
      </c>
      <c r="AX426" s="13" t="s">
        <v>78</v>
      </c>
      <c r="AY426" s="199" t="s">
        <v>135</v>
      </c>
    </row>
    <row r="427" spans="2:65" s="1" customFormat="1" ht="16.5" customHeight="1" x14ac:dyDescent="0.3">
      <c r="B427" s="169"/>
      <c r="C427" s="170" t="s">
        <v>661</v>
      </c>
      <c r="D427" s="170" t="s">
        <v>137</v>
      </c>
      <c r="E427" s="171" t="s">
        <v>662</v>
      </c>
      <c r="F427" s="172" t="s">
        <v>663</v>
      </c>
      <c r="G427" s="173" t="s">
        <v>140</v>
      </c>
      <c r="H427" s="174">
        <v>15.654</v>
      </c>
      <c r="I427" s="175"/>
      <c r="J427" s="176">
        <f>ROUND(I427*H427,2)</f>
        <v>0</v>
      </c>
      <c r="K427" s="172" t="s">
        <v>141</v>
      </c>
      <c r="L427" s="41"/>
      <c r="M427" s="177" t="s">
        <v>5</v>
      </c>
      <c r="N427" s="178" t="s">
        <v>42</v>
      </c>
      <c r="O427" s="42"/>
      <c r="P427" s="179">
        <f>O427*H427</f>
        <v>0</v>
      </c>
      <c r="Q427" s="179">
        <v>0</v>
      </c>
      <c r="R427" s="179">
        <f>Q427*H427</f>
        <v>0</v>
      </c>
      <c r="S427" s="179">
        <v>5.3999999999999999E-2</v>
      </c>
      <c r="T427" s="180">
        <f>S427*H427</f>
        <v>0.84531599999999996</v>
      </c>
      <c r="AR427" s="24" t="s">
        <v>142</v>
      </c>
      <c r="AT427" s="24" t="s">
        <v>137</v>
      </c>
      <c r="AU427" s="24" t="s">
        <v>143</v>
      </c>
      <c r="AY427" s="24" t="s">
        <v>135</v>
      </c>
      <c r="BE427" s="181">
        <f>IF(N427="základní",J427,0)</f>
        <v>0</v>
      </c>
      <c r="BF427" s="181">
        <f>IF(N427="snížená",J427,0)</f>
        <v>0</v>
      </c>
      <c r="BG427" s="181">
        <f>IF(N427="zákl. přenesená",J427,0)</f>
        <v>0</v>
      </c>
      <c r="BH427" s="181">
        <f>IF(N427="sníž. přenesená",J427,0)</f>
        <v>0</v>
      </c>
      <c r="BI427" s="181">
        <f>IF(N427="nulová",J427,0)</f>
        <v>0</v>
      </c>
      <c r="BJ427" s="24" t="s">
        <v>143</v>
      </c>
      <c r="BK427" s="181">
        <f>ROUND(I427*H427,2)</f>
        <v>0</v>
      </c>
      <c r="BL427" s="24" t="s">
        <v>142</v>
      </c>
      <c r="BM427" s="24" t="s">
        <v>664</v>
      </c>
    </row>
    <row r="428" spans="2:65" s="12" customFormat="1" ht="13.5" x14ac:dyDescent="0.3">
      <c r="B428" s="190"/>
      <c r="D428" s="183" t="s">
        <v>145</v>
      </c>
      <c r="E428" s="191" t="s">
        <v>5</v>
      </c>
      <c r="F428" s="192" t="s">
        <v>501</v>
      </c>
      <c r="H428" s="193">
        <v>6.15</v>
      </c>
      <c r="I428" s="194"/>
      <c r="L428" s="190"/>
      <c r="M428" s="195"/>
      <c r="N428" s="196"/>
      <c r="O428" s="196"/>
      <c r="P428" s="196"/>
      <c r="Q428" s="196"/>
      <c r="R428" s="196"/>
      <c r="S428" s="196"/>
      <c r="T428" s="197"/>
      <c r="AT428" s="191" t="s">
        <v>145</v>
      </c>
      <c r="AU428" s="191" t="s">
        <v>143</v>
      </c>
      <c r="AV428" s="12" t="s">
        <v>143</v>
      </c>
      <c r="AW428" s="12" t="s">
        <v>34</v>
      </c>
      <c r="AX428" s="12" t="s">
        <v>70</v>
      </c>
      <c r="AY428" s="191" t="s">
        <v>135</v>
      </c>
    </row>
    <row r="429" spans="2:65" s="12" customFormat="1" ht="13.5" x14ac:dyDescent="0.3">
      <c r="B429" s="190"/>
      <c r="D429" s="183" t="s">
        <v>145</v>
      </c>
      <c r="E429" s="191" t="s">
        <v>5</v>
      </c>
      <c r="F429" s="192" t="s">
        <v>506</v>
      </c>
      <c r="H429" s="193">
        <v>6.3360000000000003</v>
      </c>
      <c r="I429" s="194"/>
      <c r="L429" s="190"/>
      <c r="M429" s="195"/>
      <c r="N429" s="196"/>
      <c r="O429" s="196"/>
      <c r="P429" s="196"/>
      <c r="Q429" s="196"/>
      <c r="R429" s="196"/>
      <c r="S429" s="196"/>
      <c r="T429" s="197"/>
      <c r="AT429" s="191" t="s">
        <v>145</v>
      </c>
      <c r="AU429" s="191" t="s">
        <v>143</v>
      </c>
      <c r="AV429" s="12" t="s">
        <v>143</v>
      </c>
      <c r="AW429" s="12" t="s">
        <v>34</v>
      </c>
      <c r="AX429" s="12" t="s">
        <v>70</v>
      </c>
      <c r="AY429" s="191" t="s">
        <v>135</v>
      </c>
    </row>
    <row r="430" spans="2:65" s="12" customFormat="1" ht="13.5" x14ac:dyDescent="0.3">
      <c r="B430" s="190"/>
      <c r="D430" s="183" t="s">
        <v>145</v>
      </c>
      <c r="E430" s="191" t="s">
        <v>5</v>
      </c>
      <c r="F430" s="192" t="s">
        <v>507</v>
      </c>
      <c r="H430" s="193">
        <v>3.1680000000000001</v>
      </c>
      <c r="I430" s="194"/>
      <c r="L430" s="190"/>
      <c r="M430" s="195"/>
      <c r="N430" s="196"/>
      <c r="O430" s="196"/>
      <c r="P430" s="196"/>
      <c r="Q430" s="196"/>
      <c r="R430" s="196"/>
      <c r="S430" s="196"/>
      <c r="T430" s="197"/>
      <c r="AT430" s="191" t="s">
        <v>145</v>
      </c>
      <c r="AU430" s="191" t="s">
        <v>143</v>
      </c>
      <c r="AV430" s="12" t="s">
        <v>143</v>
      </c>
      <c r="AW430" s="12" t="s">
        <v>34</v>
      </c>
      <c r="AX430" s="12" t="s">
        <v>70</v>
      </c>
      <c r="AY430" s="191" t="s">
        <v>135</v>
      </c>
    </row>
    <row r="431" spans="2:65" s="13" customFormat="1" ht="13.5" x14ac:dyDescent="0.3">
      <c r="B431" s="198"/>
      <c r="D431" s="183" t="s">
        <v>145</v>
      </c>
      <c r="E431" s="199" t="s">
        <v>5</v>
      </c>
      <c r="F431" s="200" t="s">
        <v>149</v>
      </c>
      <c r="H431" s="201">
        <v>15.654</v>
      </c>
      <c r="I431" s="202"/>
      <c r="L431" s="198"/>
      <c r="M431" s="203"/>
      <c r="N431" s="204"/>
      <c r="O431" s="204"/>
      <c r="P431" s="204"/>
      <c r="Q431" s="204"/>
      <c r="R431" s="204"/>
      <c r="S431" s="204"/>
      <c r="T431" s="205"/>
      <c r="AT431" s="199" t="s">
        <v>145</v>
      </c>
      <c r="AU431" s="199" t="s">
        <v>143</v>
      </c>
      <c r="AV431" s="13" t="s">
        <v>142</v>
      </c>
      <c r="AW431" s="13" t="s">
        <v>34</v>
      </c>
      <c r="AX431" s="13" t="s">
        <v>78</v>
      </c>
      <c r="AY431" s="199" t="s">
        <v>135</v>
      </c>
    </row>
    <row r="432" spans="2:65" s="1" customFormat="1" ht="16.5" customHeight="1" x14ac:dyDescent="0.3">
      <c r="B432" s="169"/>
      <c r="C432" s="170" t="s">
        <v>665</v>
      </c>
      <c r="D432" s="170" t="s">
        <v>137</v>
      </c>
      <c r="E432" s="171" t="s">
        <v>666</v>
      </c>
      <c r="F432" s="172" t="s">
        <v>667</v>
      </c>
      <c r="G432" s="173" t="s">
        <v>140</v>
      </c>
      <c r="H432" s="174">
        <v>8.0180000000000007</v>
      </c>
      <c r="I432" s="175"/>
      <c r="J432" s="176">
        <f>ROUND(I432*H432,2)</f>
        <v>0</v>
      </c>
      <c r="K432" s="172" t="s">
        <v>141</v>
      </c>
      <c r="L432" s="41"/>
      <c r="M432" s="177" t="s">
        <v>5</v>
      </c>
      <c r="N432" s="178" t="s">
        <v>42</v>
      </c>
      <c r="O432" s="42"/>
      <c r="P432" s="179">
        <f>O432*H432</f>
        <v>0</v>
      </c>
      <c r="Q432" s="179">
        <v>0</v>
      </c>
      <c r="R432" s="179">
        <f>Q432*H432</f>
        <v>0</v>
      </c>
      <c r="S432" s="179">
        <v>6.3E-2</v>
      </c>
      <c r="T432" s="180">
        <f>S432*H432</f>
        <v>0.50513400000000008</v>
      </c>
      <c r="AR432" s="24" t="s">
        <v>142</v>
      </c>
      <c r="AT432" s="24" t="s">
        <v>137</v>
      </c>
      <c r="AU432" s="24" t="s">
        <v>143</v>
      </c>
      <c r="AY432" s="24" t="s">
        <v>135</v>
      </c>
      <c r="BE432" s="181">
        <f>IF(N432="základní",J432,0)</f>
        <v>0</v>
      </c>
      <c r="BF432" s="181">
        <f>IF(N432="snížená",J432,0)</f>
        <v>0</v>
      </c>
      <c r="BG432" s="181">
        <f>IF(N432="zákl. přenesená",J432,0)</f>
        <v>0</v>
      </c>
      <c r="BH432" s="181">
        <f>IF(N432="sníž. přenesená",J432,0)</f>
        <v>0</v>
      </c>
      <c r="BI432" s="181">
        <f>IF(N432="nulová",J432,0)</f>
        <v>0</v>
      </c>
      <c r="BJ432" s="24" t="s">
        <v>143</v>
      </c>
      <c r="BK432" s="181">
        <f>ROUND(I432*H432,2)</f>
        <v>0</v>
      </c>
      <c r="BL432" s="24" t="s">
        <v>142</v>
      </c>
      <c r="BM432" s="24" t="s">
        <v>668</v>
      </c>
    </row>
    <row r="433" spans="2:65" s="12" customFormat="1" ht="13.5" x14ac:dyDescent="0.3">
      <c r="B433" s="190"/>
      <c r="D433" s="183" t="s">
        <v>145</v>
      </c>
      <c r="E433" s="191" t="s">
        <v>5</v>
      </c>
      <c r="F433" s="192" t="s">
        <v>508</v>
      </c>
      <c r="H433" s="193">
        <v>2.5880000000000001</v>
      </c>
      <c r="I433" s="194"/>
      <c r="L433" s="190"/>
      <c r="M433" s="195"/>
      <c r="N433" s="196"/>
      <c r="O433" s="196"/>
      <c r="P433" s="196"/>
      <c r="Q433" s="196"/>
      <c r="R433" s="196"/>
      <c r="S433" s="196"/>
      <c r="T433" s="197"/>
      <c r="AT433" s="191" t="s">
        <v>145</v>
      </c>
      <c r="AU433" s="191" t="s">
        <v>143</v>
      </c>
      <c r="AV433" s="12" t="s">
        <v>143</v>
      </c>
      <c r="AW433" s="12" t="s">
        <v>34</v>
      </c>
      <c r="AX433" s="12" t="s">
        <v>70</v>
      </c>
      <c r="AY433" s="191" t="s">
        <v>135</v>
      </c>
    </row>
    <row r="434" spans="2:65" s="12" customFormat="1" ht="13.5" x14ac:dyDescent="0.3">
      <c r="B434" s="190"/>
      <c r="D434" s="183" t="s">
        <v>145</v>
      </c>
      <c r="E434" s="191" t="s">
        <v>5</v>
      </c>
      <c r="F434" s="192" t="s">
        <v>509</v>
      </c>
      <c r="H434" s="193">
        <v>2.7</v>
      </c>
      <c r="I434" s="194"/>
      <c r="L434" s="190"/>
      <c r="M434" s="195"/>
      <c r="N434" s="196"/>
      <c r="O434" s="196"/>
      <c r="P434" s="196"/>
      <c r="Q434" s="196"/>
      <c r="R434" s="196"/>
      <c r="S434" s="196"/>
      <c r="T434" s="197"/>
      <c r="AT434" s="191" t="s">
        <v>145</v>
      </c>
      <c r="AU434" s="191" t="s">
        <v>143</v>
      </c>
      <c r="AV434" s="12" t="s">
        <v>143</v>
      </c>
      <c r="AW434" s="12" t="s">
        <v>34</v>
      </c>
      <c r="AX434" s="12" t="s">
        <v>70</v>
      </c>
      <c r="AY434" s="191" t="s">
        <v>135</v>
      </c>
    </row>
    <row r="435" spans="2:65" s="12" customFormat="1" ht="13.5" x14ac:dyDescent="0.3">
      <c r="B435" s="190"/>
      <c r="D435" s="183" t="s">
        <v>145</v>
      </c>
      <c r="E435" s="191" t="s">
        <v>5</v>
      </c>
      <c r="F435" s="192" t="s">
        <v>510</v>
      </c>
      <c r="H435" s="193">
        <v>2.73</v>
      </c>
      <c r="I435" s="194"/>
      <c r="L435" s="190"/>
      <c r="M435" s="195"/>
      <c r="N435" s="196"/>
      <c r="O435" s="196"/>
      <c r="P435" s="196"/>
      <c r="Q435" s="196"/>
      <c r="R435" s="196"/>
      <c r="S435" s="196"/>
      <c r="T435" s="197"/>
      <c r="AT435" s="191" t="s">
        <v>145</v>
      </c>
      <c r="AU435" s="191" t="s">
        <v>143</v>
      </c>
      <c r="AV435" s="12" t="s">
        <v>143</v>
      </c>
      <c r="AW435" s="12" t="s">
        <v>34</v>
      </c>
      <c r="AX435" s="12" t="s">
        <v>70</v>
      </c>
      <c r="AY435" s="191" t="s">
        <v>135</v>
      </c>
    </row>
    <row r="436" spans="2:65" s="13" customFormat="1" ht="13.5" x14ac:dyDescent="0.3">
      <c r="B436" s="198"/>
      <c r="D436" s="183" t="s">
        <v>145</v>
      </c>
      <c r="E436" s="199" t="s">
        <v>5</v>
      </c>
      <c r="F436" s="200" t="s">
        <v>149</v>
      </c>
      <c r="H436" s="201">
        <v>8.0180000000000007</v>
      </c>
      <c r="I436" s="202"/>
      <c r="L436" s="198"/>
      <c r="M436" s="203"/>
      <c r="N436" s="204"/>
      <c r="O436" s="204"/>
      <c r="P436" s="204"/>
      <c r="Q436" s="204"/>
      <c r="R436" s="204"/>
      <c r="S436" s="204"/>
      <c r="T436" s="205"/>
      <c r="AT436" s="199" t="s">
        <v>145</v>
      </c>
      <c r="AU436" s="199" t="s">
        <v>143</v>
      </c>
      <c r="AV436" s="13" t="s">
        <v>142</v>
      </c>
      <c r="AW436" s="13" t="s">
        <v>34</v>
      </c>
      <c r="AX436" s="13" t="s">
        <v>78</v>
      </c>
      <c r="AY436" s="199" t="s">
        <v>135</v>
      </c>
    </row>
    <row r="437" spans="2:65" s="1" customFormat="1" ht="16.5" customHeight="1" x14ac:dyDescent="0.3">
      <c r="B437" s="169"/>
      <c r="C437" s="170" t="s">
        <v>669</v>
      </c>
      <c r="D437" s="170" t="s">
        <v>137</v>
      </c>
      <c r="E437" s="171" t="s">
        <v>670</v>
      </c>
      <c r="F437" s="172" t="s">
        <v>671</v>
      </c>
      <c r="G437" s="173" t="s">
        <v>286</v>
      </c>
      <c r="H437" s="174">
        <v>1</v>
      </c>
      <c r="I437" s="175"/>
      <c r="J437" s="176">
        <f>ROUND(I437*H437,2)</f>
        <v>0</v>
      </c>
      <c r="K437" s="172" t="s">
        <v>141</v>
      </c>
      <c r="L437" s="41"/>
      <c r="M437" s="177" t="s">
        <v>5</v>
      </c>
      <c r="N437" s="178" t="s">
        <v>42</v>
      </c>
      <c r="O437" s="42"/>
      <c r="P437" s="179">
        <f>O437*H437</f>
        <v>0</v>
      </c>
      <c r="Q437" s="179">
        <v>0</v>
      </c>
      <c r="R437" s="179">
        <f>Q437*H437</f>
        <v>0</v>
      </c>
      <c r="S437" s="179">
        <v>8.9999999999999993E-3</v>
      </c>
      <c r="T437" s="180">
        <f>S437*H437</f>
        <v>8.9999999999999993E-3</v>
      </c>
      <c r="AR437" s="24" t="s">
        <v>142</v>
      </c>
      <c r="AT437" s="24" t="s">
        <v>137</v>
      </c>
      <c r="AU437" s="24" t="s">
        <v>143</v>
      </c>
      <c r="AY437" s="24" t="s">
        <v>135</v>
      </c>
      <c r="BE437" s="181">
        <f>IF(N437="základní",J437,0)</f>
        <v>0</v>
      </c>
      <c r="BF437" s="181">
        <f>IF(N437="snížená",J437,0)</f>
        <v>0</v>
      </c>
      <c r="BG437" s="181">
        <f>IF(N437="zákl. přenesená",J437,0)</f>
        <v>0</v>
      </c>
      <c r="BH437" s="181">
        <f>IF(N437="sníž. přenesená",J437,0)</f>
        <v>0</v>
      </c>
      <c r="BI437" s="181">
        <f>IF(N437="nulová",J437,0)</f>
        <v>0</v>
      </c>
      <c r="BJ437" s="24" t="s">
        <v>143</v>
      </c>
      <c r="BK437" s="181">
        <f>ROUND(I437*H437,2)</f>
        <v>0</v>
      </c>
      <c r="BL437" s="24" t="s">
        <v>142</v>
      </c>
      <c r="BM437" s="24" t="s">
        <v>672</v>
      </c>
    </row>
    <row r="438" spans="2:65" s="12" customFormat="1" ht="13.5" x14ac:dyDescent="0.3">
      <c r="B438" s="190"/>
      <c r="D438" s="183" t="s">
        <v>145</v>
      </c>
      <c r="E438" s="191" t="s">
        <v>5</v>
      </c>
      <c r="F438" s="192" t="s">
        <v>673</v>
      </c>
      <c r="H438" s="193">
        <v>1</v>
      </c>
      <c r="I438" s="194"/>
      <c r="L438" s="190"/>
      <c r="M438" s="195"/>
      <c r="N438" s="196"/>
      <c r="O438" s="196"/>
      <c r="P438" s="196"/>
      <c r="Q438" s="196"/>
      <c r="R438" s="196"/>
      <c r="S438" s="196"/>
      <c r="T438" s="197"/>
      <c r="AT438" s="191" t="s">
        <v>145</v>
      </c>
      <c r="AU438" s="191" t="s">
        <v>143</v>
      </c>
      <c r="AV438" s="12" t="s">
        <v>143</v>
      </c>
      <c r="AW438" s="12" t="s">
        <v>34</v>
      </c>
      <c r="AX438" s="12" t="s">
        <v>78</v>
      </c>
      <c r="AY438" s="191" t="s">
        <v>135</v>
      </c>
    </row>
    <row r="439" spans="2:65" s="1" customFormat="1" ht="16.5" customHeight="1" x14ac:dyDescent="0.3">
      <c r="B439" s="169"/>
      <c r="C439" s="170" t="s">
        <v>674</v>
      </c>
      <c r="D439" s="170" t="s">
        <v>137</v>
      </c>
      <c r="E439" s="171" t="s">
        <v>675</v>
      </c>
      <c r="F439" s="172" t="s">
        <v>676</v>
      </c>
      <c r="G439" s="173" t="s">
        <v>286</v>
      </c>
      <c r="H439" s="174">
        <v>2</v>
      </c>
      <c r="I439" s="175"/>
      <c r="J439" s="176">
        <f>ROUND(I439*H439,2)</f>
        <v>0</v>
      </c>
      <c r="K439" s="172" t="s">
        <v>141</v>
      </c>
      <c r="L439" s="41"/>
      <c r="M439" s="177" t="s">
        <v>5</v>
      </c>
      <c r="N439" s="178" t="s">
        <v>42</v>
      </c>
      <c r="O439" s="42"/>
      <c r="P439" s="179">
        <f>O439*H439</f>
        <v>0</v>
      </c>
      <c r="Q439" s="179">
        <v>0</v>
      </c>
      <c r="R439" s="179">
        <f>Q439*H439</f>
        <v>0</v>
      </c>
      <c r="S439" s="179">
        <v>1.9E-2</v>
      </c>
      <c r="T439" s="180">
        <f>S439*H439</f>
        <v>3.7999999999999999E-2</v>
      </c>
      <c r="AR439" s="24" t="s">
        <v>142</v>
      </c>
      <c r="AT439" s="24" t="s">
        <v>137</v>
      </c>
      <c r="AU439" s="24" t="s">
        <v>143</v>
      </c>
      <c r="AY439" s="24" t="s">
        <v>135</v>
      </c>
      <c r="BE439" s="181">
        <f>IF(N439="základní",J439,0)</f>
        <v>0</v>
      </c>
      <c r="BF439" s="181">
        <f>IF(N439="snížená",J439,0)</f>
        <v>0</v>
      </c>
      <c r="BG439" s="181">
        <f>IF(N439="zákl. přenesená",J439,0)</f>
        <v>0</v>
      </c>
      <c r="BH439" s="181">
        <f>IF(N439="sníž. přenesená",J439,0)</f>
        <v>0</v>
      </c>
      <c r="BI439" s="181">
        <f>IF(N439="nulová",J439,0)</f>
        <v>0</v>
      </c>
      <c r="BJ439" s="24" t="s">
        <v>143</v>
      </c>
      <c r="BK439" s="181">
        <f>ROUND(I439*H439,2)</f>
        <v>0</v>
      </c>
      <c r="BL439" s="24" t="s">
        <v>142</v>
      </c>
      <c r="BM439" s="24" t="s">
        <v>677</v>
      </c>
    </row>
    <row r="440" spans="2:65" s="12" customFormat="1" ht="13.5" x14ac:dyDescent="0.3">
      <c r="B440" s="190"/>
      <c r="D440" s="183" t="s">
        <v>145</v>
      </c>
      <c r="E440" s="191" t="s">
        <v>5</v>
      </c>
      <c r="F440" s="192" t="s">
        <v>678</v>
      </c>
      <c r="H440" s="193">
        <v>2</v>
      </c>
      <c r="I440" s="194"/>
      <c r="L440" s="190"/>
      <c r="M440" s="195"/>
      <c r="N440" s="196"/>
      <c r="O440" s="196"/>
      <c r="P440" s="196"/>
      <c r="Q440" s="196"/>
      <c r="R440" s="196"/>
      <c r="S440" s="196"/>
      <c r="T440" s="197"/>
      <c r="AT440" s="191" t="s">
        <v>145</v>
      </c>
      <c r="AU440" s="191" t="s">
        <v>143</v>
      </c>
      <c r="AV440" s="12" t="s">
        <v>143</v>
      </c>
      <c r="AW440" s="12" t="s">
        <v>34</v>
      </c>
      <c r="AX440" s="12" t="s">
        <v>78</v>
      </c>
      <c r="AY440" s="191" t="s">
        <v>135</v>
      </c>
    </row>
    <row r="441" spans="2:65" s="1" customFormat="1" ht="16.5" customHeight="1" x14ac:dyDescent="0.3">
      <c r="B441" s="169"/>
      <c r="C441" s="170" t="s">
        <v>679</v>
      </c>
      <c r="D441" s="170" t="s">
        <v>137</v>
      </c>
      <c r="E441" s="171" t="s">
        <v>680</v>
      </c>
      <c r="F441" s="172" t="s">
        <v>681</v>
      </c>
      <c r="G441" s="173" t="s">
        <v>286</v>
      </c>
      <c r="H441" s="174">
        <v>1</v>
      </c>
      <c r="I441" s="175"/>
      <c r="J441" s="176">
        <f>ROUND(I441*H441,2)</f>
        <v>0</v>
      </c>
      <c r="K441" s="172" t="s">
        <v>141</v>
      </c>
      <c r="L441" s="41"/>
      <c r="M441" s="177" t="s">
        <v>5</v>
      </c>
      <c r="N441" s="178" t="s">
        <v>42</v>
      </c>
      <c r="O441" s="42"/>
      <c r="P441" s="179">
        <f>O441*H441</f>
        <v>0</v>
      </c>
      <c r="Q441" s="179">
        <v>0</v>
      </c>
      <c r="R441" s="179">
        <f>Q441*H441</f>
        <v>0</v>
      </c>
      <c r="S441" s="179">
        <v>5.3999999999999999E-2</v>
      </c>
      <c r="T441" s="180">
        <f>S441*H441</f>
        <v>5.3999999999999999E-2</v>
      </c>
      <c r="AR441" s="24" t="s">
        <v>142</v>
      </c>
      <c r="AT441" s="24" t="s">
        <v>137</v>
      </c>
      <c r="AU441" s="24" t="s">
        <v>143</v>
      </c>
      <c r="AY441" s="24" t="s">
        <v>135</v>
      </c>
      <c r="BE441" s="181">
        <f>IF(N441="základní",J441,0)</f>
        <v>0</v>
      </c>
      <c r="BF441" s="181">
        <f>IF(N441="snížená",J441,0)</f>
        <v>0</v>
      </c>
      <c r="BG441" s="181">
        <f>IF(N441="zákl. přenesená",J441,0)</f>
        <v>0</v>
      </c>
      <c r="BH441" s="181">
        <f>IF(N441="sníž. přenesená",J441,0)</f>
        <v>0</v>
      </c>
      <c r="BI441" s="181">
        <f>IF(N441="nulová",J441,0)</f>
        <v>0</v>
      </c>
      <c r="BJ441" s="24" t="s">
        <v>143</v>
      </c>
      <c r="BK441" s="181">
        <f>ROUND(I441*H441,2)</f>
        <v>0</v>
      </c>
      <c r="BL441" s="24" t="s">
        <v>142</v>
      </c>
      <c r="BM441" s="24" t="s">
        <v>682</v>
      </c>
    </row>
    <row r="442" spans="2:65" s="12" customFormat="1" ht="13.5" x14ac:dyDescent="0.3">
      <c r="B442" s="190"/>
      <c r="D442" s="183" t="s">
        <v>145</v>
      </c>
      <c r="E442" s="191" t="s">
        <v>5</v>
      </c>
      <c r="F442" s="192" t="s">
        <v>683</v>
      </c>
      <c r="H442" s="193">
        <v>1</v>
      </c>
      <c r="I442" s="194"/>
      <c r="L442" s="190"/>
      <c r="M442" s="195"/>
      <c r="N442" s="196"/>
      <c r="O442" s="196"/>
      <c r="P442" s="196"/>
      <c r="Q442" s="196"/>
      <c r="R442" s="196"/>
      <c r="S442" s="196"/>
      <c r="T442" s="197"/>
      <c r="AT442" s="191" t="s">
        <v>145</v>
      </c>
      <c r="AU442" s="191" t="s">
        <v>143</v>
      </c>
      <c r="AV442" s="12" t="s">
        <v>143</v>
      </c>
      <c r="AW442" s="12" t="s">
        <v>34</v>
      </c>
      <c r="AX442" s="12" t="s">
        <v>78</v>
      </c>
      <c r="AY442" s="191" t="s">
        <v>135</v>
      </c>
    </row>
    <row r="443" spans="2:65" s="10" customFormat="1" ht="29.85" customHeight="1" x14ac:dyDescent="0.3">
      <c r="B443" s="156"/>
      <c r="D443" s="157" t="s">
        <v>69</v>
      </c>
      <c r="E443" s="167" t="s">
        <v>684</v>
      </c>
      <c r="F443" s="167" t="s">
        <v>685</v>
      </c>
      <c r="I443" s="159"/>
      <c r="J443" s="168">
        <f>BK443</f>
        <v>0</v>
      </c>
      <c r="L443" s="156"/>
      <c r="M443" s="161"/>
      <c r="N443" s="162"/>
      <c r="O443" s="162"/>
      <c r="P443" s="163">
        <f>P444</f>
        <v>0</v>
      </c>
      <c r="Q443" s="162"/>
      <c r="R443" s="163">
        <f>R444</f>
        <v>0</v>
      </c>
      <c r="S443" s="162"/>
      <c r="T443" s="164">
        <f>T444</f>
        <v>0</v>
      </c>
      <c r="AR443" s="157" t="s">
        <v>78</v>
      </c>
      <c r="AT443" s="165" t="s">
        <v>69</v>
      </c>
      <c r="AU443" s="165" t="s">
        <v>78</v>
      </c>
      <c r="AY443" s="157" t="s">
        <v>135</v>
      </c>
      <c r="BK443" s="166">
        <f>BK444</f>
        <v>0</v>
      </c>
    </row>
    <row r="444" spans="2:65" s="1" customFormat="1" ht="16.5" customHeight="1" x14ac:dyDescent="0.3">
      <c r="B444" s="169"/>
      <c r="C444" s="170" t="s">
        <v>686</v>
      </c>
      <c r="D444" s="170" t="s">
        <v>137</v>
      </c>
      <c r="E444" s="171" t="s">
        <v>687</v>
      </c>
      <c r="F444" s="172" t="s">
        <v>688</v>
      </c>
      <c r="G444" s="173" t="s">
        <v>245</v>
      </c>
      <c r="H444" s="174">
        <v>53.529000000000003</v>
      </c>
      <c r="I444" s="175"/>
      <c r="J444" s="176">
        <f>ROUND(I444*H444,2)</f>
        <v>0</v>
      </c>
      <c r="K444" s="172" t="s">
        <v>141</v>
      </c>
      <c r="L444" s="41"/>
      <c r="M444" s="177" t="s">
        <v>5</v>
      </c>
      <c r="N444" s="178" t="s">
        <v>42</v>
      </c>
      <c r="O444" s="42"/>
      <c r="P444" s="179">
        <f>O444*H444</f>
        <v>0</v>
      </c>
      <c r="Q444" s="179">
        <v>0</v>
      </c>
      <c r="R444" s="179">
        <f>Q444*H444</f>
        <v>0</v>
      </c>
      <c r="S444" s="179">
        <v>0</v>
      </c>
      <c r="T444" s="180">
        <f>S444*H444</f>
        <v>0</v>
      </c>
      <c r="AR444" s="24" t="s">
        <v>142</v>
      </c>
      <c r="AT444" s="24" t="s">
        <v>137</v>
      </c>
      <c r="AU444" s="24" t="s">
        <v>143</v>
      </c>
      <c r="AY444" s="24" t="s">
        <v>135</v>
      </c>
      <c r="BE444" s="181">
        <f>IF(N444="základní",J444,0)</f>
        <v>0</v>
      </c>
      <c r="BF444" s="181">
        <f>IF(N444="snížená",J444,0)</f>
        <v>0</v>
      </c>
      <c r="BG444" s="181">
        <f>IF(N444="zákl. přenesená",J444,0)</f>
        <v>0</v>
      </c>
      <c r="BH444" s="181">
        <f>IF(N444="sníž. přenesená",J444,0)</f>
        <v>0</v>
      </c>
      <c r="BI444" s="181">
        <f>IF(N444="nulová",J444,0)</f>
        <v>0</v>
      </c>
      <c r="BJ444" s="24" t="s">
        <v>143</v>
      </c>
      <c r="BK444" s="181">
        <f>ROUND(I444*H444,2)</f>
        <v>0</v>
      </c>
      <c r="BL444" s="24" t="s">
        <v>142</v>
      </c>
      <c r="BM444" s="24" t="s">
        <v>689</v>
      </c>
    </row>
    <row r="445" spans="2:65" s="10" customFormat="1" ht="29.85" customHeight="1" x14ac:dyDescent="0.3">
      <c r="B445" s="156"/>
      <c r="D445" s="157" t="s">
        <v>69</v>
      </c>
      <c r="E445" s="167" t="s">
        <v>690</v>
      </c>
      <c r="F445" s="167" t="s">
        <v>691</v>
      </c>
      <c r="I445" s="159"/>
      <c r="J445" s="168">
        <f>BK445</f>
        <v>0</v>
      </c>
      <c r="L445" s="156"/>
      <c r="M445" s="161"/>
      <c r="N445" s="162"/>
      <c r="O445" s="162"/>
      <c r="P445" s="163">
        <f>SUM(P446:P452)</f>
        <v>0</v>
      </c>
      <c r="Q445" s="162"/>
      <c r="R445" s="163">
        <f>SUM(R446:R452)</f>
        <v>0</v>
      </c>
      <c r="S445" s="162"/>
      <c r="T445" s="164">
        <f>SUM(T446:T452)</f>
        <v>0</v>
      </c>
      <c r="AR445" s="157" t="s">
        <v>78</v>
      </c>
      <c r="AT445" s="165" t="s">
        <v>69</v>
      </c>
      <c r="AU445" s="165" t="s">
        <v>78</v>
      </c>
      <c r="AY445" s="157" t="s">
        <v>135</v>
      </c>
      <c r="BK445" s="166">
        <f>SUM(BK446:BK452)</f>
        <v>0</v>
      </c>
    </row>
    <row r="446" spans="2:65" s="1" customFormat="1" ht="25.5" customHeight="1" x14ac:dyDescent="0.3">
      <c r="B446" s="169"/>
      <c r="C446" s="170" t="s">
        <v>692</v>
      </c>
      <c r="D446" s="170" t="s">
        <v>137</v>
      </c>
      <c r="E446" s="171" t="s">
        <v>693</v>
      </c>
      <c r="F446" s="172" t="s">
        <v>694</v>
      </c>
      <c r="G446" s="173" t="s">
        <v>245</v>
      </c>
      <c r="H446" s="174">
        <v>36.17</v>
      </c>
      <c r="I446" s="175"/>
      <c r="J446" s="176">
        <f>ROUND(I446*H446,2)</f>
        <v>0</v>
      </c>
      <c r="K446" s="172" t="s">
        <v>141</v>
      </c>
      <c r="L446" s="41"/>
      <c r="M446" s="177" t="s">
        <v>5</v>
      </c>
      <c r="N446" s="178" t="s">
        <v>42</v>
      </c>
      <c r="O446" s="42"/>
      <c r="P446" s="179">
        <f>O446*H446</f>
        <v>0</v>
      </c>
      <c r="Q446" s="179">
        <v>0</v>
      </c>
      <c r="R446" s="179">
        <f>Q446*H446</f>
        <v>0</v>
      </c>
      <c r="S446" s="179">
        <v>0</v>
      </c>
      <c r="T446" s="180">
        <f>S446*H446</f>
        <v>0</v>
      </c>
      <c r="AR446" s="24" t="s">
        <v>142</v>
      </c>
      <c r="AT446" s="24" t="s">
        <v>137</v>
      </c>
      <c r="AU446" s="24" t="s">
        <v>143</v>
      </c>
      <c r="AY446" s="24" t="s">
        <v>135</v>
      </c>
      <c r="BE446" s="181">
        <f>IF(N446="základní",J446,0)</f>
        <v>0</v>
      </c>
      <c r="BF446" s="181">
        <f>IF(N446="snížená",J446,0)</f>
        <v>0</v>
      </c>
      <c r="BG446" s="181">
        <f>IF(N446="zákl. přenesená",J446,0)</f>
        <v>0</v>
      </c>
      <c r="BH446" s="181">
        <f>IF(N446="sníž. přenesená",J446,0)</f>
        <v>0</v>
      </c>
      <c r="BI446" s="181">
        <f>IF(N446="nulová",J446,0)</f>
        <v>0</v>
      </c>
      <c r="BJ446" s="24" t="s">
        <v>143</v>
      </c>
      <c r="BK446" s="181">
        <f>ROUND(I446*H446,2)</f>
        <v>0</v>
      </c>
      <c r="BL446" s="24" t="s">
        <v>142</v>
      </c>
      <c r="BM446" s="24" t="s">
        <v>695</v>
      </c>
    </row>
    <row r="447" spans="2:65" s="1" customFormat="1" ht="25.5" customHeight="1" x14ac:dyDescent="0.3">
      <c r="B447" s="169"/>
      <c r="C447" s="170" t="s">
        <v>696</v>
      </c>
      <c r="D447" s="170" t="s">
        <v>137</v>
      </c>
      <c r="E447" s="171" t="s">
        <v>697</v>
      </c>
      <c r="F447" s="172" t="s">
        <v>698</v>
      </c>
      <c r="G447" s="173" t="s">
        <v>245</v>
      </c>
      <c r="H447" s="174">
        <v>183.96600000000001</v>
      </c>
      <c r="I447" s="175"/>
      <c r="J447" s="176">
        <f>ROUND(I447*H447,2)</f>
        <v>0</v>
      </c>
      <c r="K447" s="172" t="s">
        <v>141</v>
      </c>
      <c r="L447" s="41"/>
      <c r="M447" s="177" t="s">
        <v>5</v>
      </c>
      <c r="N447" s="178" t="s">
        <v>42</v>
      </c>
      <c r="O447" s="42"/>
      <c r="P447" s="179">
        <f>O447*H447</f>
        <v>0</v>
      </c>
      <c r="Q447" s="179">
        <v>0</v>
      </c>
      <c r="R447" s="179">
        <f>Q447*H447</f>
        <v>0</v>
      </c>
      <c r="S447" s="179">
        <v>0</v>
      </c>
      <c r="T447" s="180">
        <f>S447*H447</f>
        <v>0</v>
      </c>
      <c r="AR447" s="24" t="s">
        <v>142</v>
      </c>
      <c r="AT447" s="24" t="s">
        <v>137</v>
      </c>
      <c r="AU447" s="24" t="s">
        <v>143</v>
      </c>
      <c r="AY447" s="24" t="s">
        <v>135</v>
      </c>
      <c r="BE447" s="181">
        <f>IF(N447="základní",J447,0)</f>
        <v>0</v>
      </c>
      <c r="BF447" s="181">
        <f>IF(N447="snížená",J447,0)</f>
        <v>0</v>
      </c>
      <c r="BG447" s="181">
        <f>IF(N447="zákl. přenesená",J447,0)</f>
        <v>0</v>
      </c>
      <c r="BH447" s="181">
        <f>IF(N447="sníž. přenesená",J447,0)</f>
        <v>0</v>
      </c>
      <c r="BI447" s="181">
        <f>IF(N447="nulová",J447,0)</f>
        <v>0</v>
      </c>
      <c r="BJ447" s="24" t="s">
        <v>143</v>
      </c>
      <c r="BK447" s="181">
        <f>ROUND(I447*H447,2)</f>
        <v>0</v>
      </c>
      <c r="BL447" s="24" t="s">
        <v>142</v>
      </c>
      <c r="BM447" s="24" t="s">
        <v>699</v>
      </c>
    </row>
    <row r="448" spans="2:65" s="12" customFormat="1" ht="13.5" x14ac:dyDescent="0.3">
      <c r="B448" s="190"/>
      <c r="D448" s="183" t="s">
        <v>145</v>
      </c>
      <c r="F448" s="192" t="s">
        <v>700</v>
      </c>
      <c r="H448" s="193">
        <v>183.96600000000001</v>
      </c>
      <c r="I448" s="194"/>
      <c r="L448" s="190"/>
      <c r="M448" s="195"/>
      <c r="N448" s="196"/>
      <c r="O448" s="196"/>
      <c r="P448" s="196"/>
      <c r="Q448" s="196"/>
      <c r="R448" s="196"/>
      <c r="S448" s="196"/>
      <c r="T448" s="197"/>
      <c r="AT448" s="191" t="s">
        <v>145</v>
      </c>
      <c r="AU448" s="191" t="s">
        <v>143</v>
      </c>
      <c r="AV448" s="12" t="s">
        <v>143</v>
      </c>
      <c r="AW448" s="12" t="s">
        <v>6</v>
      </c>
      <c r="AX448" s="12" t="s">
        <v>78</v>
      </c>
      <c r="AY448" s="191" t="s">
        <v>135</v>
      </c>
    </row>
    <row r="449" spans="2:65" s="1" customFormat="1" ht="25.5" customHeight="1" x14ac:dyDescent="0.3">
      <c r="B449" s="169"/>
      <c r="C449" s="170" t="s">
        <v>701</v>
      </c>
      <c r="D449" s="170" t="s">
        <v>137</v>
      </c>
      <c r="E449" s="171" t="s">
        <v>702</v>
      </c>
      <c r="F449" s="172" t="s">
        <v>703</v>
      </c>
      <c r="G449" s="173" t="s">
        <v>245</v>
      </c>
      <c r="H449" s="174">
        <v>61.322000000000003</v>
      </c>
      <c r="I449" s="175"/>
      <c r="J449" s="176">
        <f>ROUND(I449*H449,2)</f>
        <v>0</v>
      </c>
      <c r="K449" s="172" t="s">
        <v>141</v>
      </c>
      <c r="L449" s="41"/>
      <c r="M449" s="177" t="s">
        <v>5</v>
      </c>
      <c r="N449" s="178" t="s">
        <v>42</v>
      </c>
      <c r="O449" s="42"/>
      <c r="P449" s="179">
        <f>O449*H449</f>
        <v>0</v>
      </c>
      <c r="Q449" s="179">
        <v>0</v>
      </c>
      <c r="R449" s="179">
        <f>Q449*H449</f>
        <v>0</v>
      </c>
      <c r="S449" s="179">
        <v>0</v>
      </c>
      <c r="T449" s="180">
        <f>S449*H449</f>
        <v>0</v>
      </c>
      <c r="AR449" s="24" t="s">
        <v>142</v>
      </c>
      <c r="AT449" s="24" t="s">
        <v>137</v>
      </c>
      <c r="AU449" s="24" t="s">
        <v>143</v>
      </c>
      <c r="AY449" s="24" t="s">
        <v>135</v>
      </c>
      <c r="BE449" s="181">
        <f>IF(N449="základní",J449,0)</f>
        <v>0</v>
      </c>
      <c r="BF449" s="181">
        <f>IF(N449="snížená",J449,0)</f>
        <v>0</v>
      </c>
      <c r="BG449" s="181">
        <f>IF(N449="zákl. přenesená",J449,0)</f>
        <v>0</v>
      </c>
      <c r="BH449" s="181">
        <f>IF(N449="sníž. přenesená",J449,0)</f>
        <v>0</v>
      </c>
      <c r="BI449" s="181">
        <f>IF(N449="nulová",J449,0)</f>
        <v>0</v>
      </c>
      <c r="BJ449" s="24" t="s">
        <v>143</v>
      </c>
      <c r="BK449" s="181">
        <f>ROUND(I449*H449,2)</f>
        <v>0</v>
      </c>
      <c r="BL449" s="24" t="s">
        <v>142</v>
      </c>
      <c r="BM449" s="24" t="s">
        <v>704</v>
      </c>
    </row>
    <row r="450" spans="2:65" s="1" customFormat="1" ht="25.5" customHeight="1" x14ac:dyDescent="0.3">
      <c r="B450" s="169"/>
      <c r="C450" s="170" t="s">
        <v>705</v>
      </c>
      <c r="D450" s="170" t="s">
        <v>137</v>
      </c>
      <c r="E450" s="171" t="s">
        <v>706</v>
      </c>
      <c r="F450" s="172" t="s">
        <v>707</v>
      </c>
      <c r="G450" s="173" t="s">
        <v>245</v>
      </c>
      <c r="H450" s="174">
        <v>858.50800000000004</v>
      </c>
      <c r="I450" s="175"/>
      <c r="J450" s="176">
        <f>ROUND(I450*H450,2)</f>
        <v>0</v>
      </c>
      <c r="K450" s="172" t="s">
        <v>141</v>
      </c>
      <c r="L450" s="41"/>
      <c r="M450" s="177" t="s">
        <v>5</v>
      </c>
      <c r="N450" s="178" t="s">
        <v>42</v>
      </c>
      <c r="O450" s="42"/>
      <c r="P450" s="179">
        <f>O450*H450</f>
        <v>0</v>
      </c>
      <c r="Q450" s="179">
        <v>0</v>
      </c>
      <c r="R450" s="179">
        <f>Q450*H450</f>
        <v>0</v>
      </c>
      <c r="S450" s="179">
        <v>0</v>
      </c>
      <c r="T450" s="180">
        <f>S450*H450</f>
        <v>0</v>
      </c>
      <c r="AR450" s="24" t="s">
        <v>142</v>
      </c>
      <c r="AT450" s="24" t="s">
        <v>137</v>
      </c>
      <c r="AU450" s="24" t="s">
        <v>143</v>
      </c>
      <c r="AY450" s="24" t="s">
        <v>135</v>
      </c>
      <c r="BE450" s="181">
        <f>IF(N450="základní",J450,0)</f>
        <v>0</v>
      </c>
      <c r="BF450" s="181">
        <f>IF(N450="snížená",J450,0)</f>
        <v>0</v>
      </c>
      <c r="BG450" s="181">
        <f>IF(N450="zákl. přenesená",J450,0)</f>
        <v>0</v>
      </c>
      <c r="BH450" s="181">
        <f>IF(N450="sníž. přenesená",J450,0)</f>
        <v>0</v>
      </c>
      <c r="BI450" s="181">
        <f>IF(N450="nulová",J450,0)</f>
        <v>0</v>
      </c>
      <c r="BJ450" s="24" t="s">
        <v>143</v>
      </c>
      <c r="BK450" s="181">
        <f>ROUND(I450*H450,2)</f>
        <v>0</v>
      </c>
      <c r="BL450" s="24" t="s">
        <v>142</v>
      </c>
      <c r="BM450" s="24" t="s">
        <v>708</v>
      </c>
    </row>
    <row r="451" spans="2:65" s="12" customFormat="1" ht="13.5" x14ac:dyDescent="0.3">
      <c r="B451" s="190"/>
      <c r="D451" s="183" t="s">
        <v>145</v>
      </c>
      <c r="F451" s="192" t="s">
        <v>709</v>
      </c>
      <c r="H451" s="193">
        <v>858.50800000000004</v>
      </c>
      <c r="I451" s="194"/>
      <c r="L451" s="190"/>
      <c r="M451" s="195"/>
      <c r="N451" s="196"/>
      <c r="O451" s="196"/>
      <c r="P451" s="196"/>
      <c r="Q451" s="196"/>
      <c r="R451" s="196"/>
      <c r="S451" s="196"/>
      <c r="T451" s="197"/>
      <c r="AT451" s="191" t="s">
        <v>145</v>
      </c>
      <c r="AU451" s="191" t="s">
        <v>143</v>
      </c>
      <c r="AV451" s="12" t="s">
        <v>143</v>
      </c>
      <c r="AW451" s="12" t="s">
        <v>6</v>
      </c>
      <c r="AX451" s="12" t="s">
        <v>78</v>
      </c>
      <c r="AY451" s="191" t="s">
        <v>135</v>
      </c>
    </row>
    <row r="452" spans="2:65" s="1" customFormat="1" ht="16.5" customHeight="1" x14ac:dyDescent="0.3">
      <c r="B452" s="169"/>
      <c r="C452" s="170" t="s">
        <v>710</v>
      </c>
      <c r="D452" s="170" t="s">
        <v>137</v>
      </c>
      <c r="E452" s="171" t="s">
        <v>711</v>
      </c>
      <c r="F452" s="172" t="s">
        <v>712</v>
      </c>
      <c r="G452" s="173" t="s">
        <v>245</v>
      </c>
      <c r="H452" s="174">
        <v>61.322000000000003</v>
      </c>
      <c r="I452" s="175"/>
      <c r="J452" s="176">
        <f>ROUND(I452*H452,2)</f>
        <v>0</v>
      </c>
      <c r="K452" s="172" t="s">
        <v>141</v>
      </c>
      <c r="L452" s="41"/>
      <c r="M452" s="177" t="s">
        <v>5</v>
      </c>
      <c r="N452" s="178" t="s">
        <v>42</v>
      </c>
      <c r="O452" s="42"/>
      <c r="P452" s="179">
        <f>O452*H452</f>
        <v>0</v>
      </c>
      <c r="Q452" s="179">
        <v>0</v>
      </c>
      <c r="R452" s="179">
        <f>Q452*H452</f>
        <v>0</v>
      </c>
      <c r="S452" s="179">
        <v>0</v>
      </c>
      <c r="T452" s="180">
        <f>S452*H452</f>
        <v>0</v>
      </c>
      <c r="AR452" s="24" t="s">
        <v>142</v>
      </c>
      <c r="AT452" s="24" t="s">
        <v>137</v>
      </c>
      <c r="AU452" s="24" t="s">
        <v>143</v>
      </c>
      <c r="AY452" s="24" t="s">
        <v>135</v>
      </c>
      <c r="BE452" s="181">
        <f>IF(N452="základní",J452,0)</f>
        <v>0</v>
      </c>
      <c r="BF452" s="181">
        <f>IF(N452="snížená",J452,0)</f>
        <v>0</v>
      </c>
      <c r="BG452" s="181">
        <f>IF(N452="zákl. přenesená",J452,0)</f>
        <v>0</v>
      </c>
      <c r="BH452" s="181">
        <f>IF(N452="sníž. přenesená",J452,0)</f>
        <v>0</v>
      </c>
      <c r="BI452" s="181">
        <f>IF(N452="nulová",J452,0)</f>
        <v>0</v>
      </c>
      <c r="BJ452" s="24" t="s">
        <v>143</v>
      </c>
      <c r="BK452" s="181">
        <f>ROUND(I452*H452,2)</f>
        <v>0</v>
      </c>
      <c r="BL452" s="24" t="s">
        <v>142</v>
      </c>
      <c r="BM452" s="24" t="s">
        <v>713</v>
      </c>
    </row>
    <row r="453" spans="2:65" s="10" customFormat="1" ht="37.35" customHeight="1" x14ac:dyDescent="0.35">
      <c r="B453" s="156"/>
      <c r="D453" s="157" t="s">
        <v>69</v>
      </c>
      <c r="E453" s="158" t="s">
        <v>714</v>
      </c>
      <c r="F453" s="158" t="s">
        <v>715</v>
      </c>
      <c r="I453" s="159"/>
      <c r="J453" s="160">
        <f>BK453</f>
        <v>0</v>
      </c>
      <c r="L453" s="156"/>
      <c r="M453" s="161"/>
      <c r="N453" s="162"/>
      <c r="O453" s="162"/>
      <c r="P453" s="163">
        <f>P454+P474+P483+P510+P521+P541+P552+P564+P569</f>
        <v>0</v>
      </c>
      <c r="Q453" s="162"/>
      <c r="R453" s="163">
        <f>R454+R474+R483+R510+R521+R541+R552+R564+R569</f>
        <v>8.5089559099999992</v>
      </c>
      <c r="S453" s="162"/>
      <c r="T453" s="164">
        <f>T454+T474+T483+T510+T521+T541+T552+T564+T569</f>
        <v>0.56804075000000009</v>
      </c>
      <c r="AR453" s="157" t="s">
        <v>78</v>
      </c>
      <c r="AT453" s="165" t="s">
        <v>69</v>
      </c>
      <c r="AU453" s="165" t="s">
        <v>70</v>
      </c>
      <c r="AY453" s="157" t="s">
        <v>135</v>
      </c>
      <c r="BK453" s="166">
        <f>BK454+BK474+BK483+BK510+BK521+BK541+BK552+BK564+BK569</f>
        <v>0</v>
      </c>
    </row>
    <row r="454" spans="2:65" s="10" customFormat="1" ht="19.899999999999999" customHeight="1" x14ac:dyDescent="0.3">
      <c r="B454" s="156"/>
      <c r="D454" s="157" t="s">
        <v>69</v>
      </c>
      <c r="E454" s="167" t="s">
        <v>716</v>
      </c>
      <c r="F454" s="167" t="s">
        <v>717</v>
      </c>
      <c r="I454" s="159"/>
      <c r="J454" s="168">
        <f>BK454</f>
        <v>0</v>
      </c>
      <c r="L454" s="156"/>
      <c r="M454" s="161"/>
      <c r="N454" s="162"/>
      <c r="O454" s="162"/>
      <c r="P454" s="163">
        <f>SUM(P455:P473)</f>
        <v>0</v>
      </c>
      <c r="Q454" s="162"/>
      <c r="R454" s="163">
        <f>SUM(R455:R473)</f>
        <v>4.4291682999999997</v>
      </c>
      <c r="S454" s="162"/>
      <c r="T454" s="164">
        <f>SUM(T455:T473)</f>
        <v>0</v>
      </c>
      <c r="AR454" s="157" t="s">
        <v>78</v>
      </c>
      <c r="AT454" s="165" t="s">
        <v>69</v>
      </c>
      <c r="AU454" s="165" t="s">
        <v>78</v>
      </c>
      <c r="AY454" s="157" t="s">
        <v>135</v>
      </c>
      <c r="BK454" s="166">
        <f>SUM(BK455:BK473)</f>
        <v>0</v>
      </c>
    </row>
    <row r="455" spans="2:65" s="1" customFormat="1" ht="25.5" customHeight="1" x14ac:dyDescent="0.3">
      <c r="B455" s="169"/>
      <c r="C455" s="170" t="s">
        <v>718</v>
      </c>
      <c r="D455" s="170" t="s">
        <v>137</v>
      </c>
      <c r="E455" s="171" t="s">
        <v>719</v>
      </c>
      <c r="F455" s="172" t="s">
        <v>720</v>
      </c>
      <c r="G455" s="173" t="s">
        <v>140</v>
      </c>
      <c r="H455" s="174">
        <v>374.22</v>
      </c>
      <c r="I455" s="175"/>
      <c r="J455" s="176">
        <f>ROUND(I455*H455,2)</f>
        <v>0</v>
      </c>
      <c r="K455" s="172" t="s">
        <v>141</v>
      </c>
      <c r="L455" s="41"/>
      <c r="M455" s="177" t="s">
        <v>5</v>
      </c>
      <c r="N455" s="178" t="s">
        <v>42</v>
      </c>
      <c r="O455" s="42"/>
      <c r="P455" s="179">
        <f>O455*H455</f>
        <v>0</v>
      </c>
      <c r="Q455" s="179">
        <v>0</v>
      </c>
      <c r="R455" s="179">
        <f>Q455*H455</f>
        <v>0</v>
      </c>
      <c r="S455" s="179">
        <v>0</v>
      </c>
      <c r="T455" s="180">
        <f>S455*H455</f>
        <v>0</v>
      </c>
      <c r="AR455" s="24" t="s">
        <v>232</v>
      </c>
      <c r="AT455" s="24" t="s">
        <v>137</v>
      </c>
      <c r="AU455" s="24" t="s">
        <v>143</v>
      </c>
      <c r="AY455" s="24" t="s">
        <v>135</v>
      </c>
      <c r="BE455" s="181">
        <f>IF(N455="základní",J455,0)</f>
        <v>0</v>
      </c>
      <c r="BF455" s="181">
        <f>IF(N455="snížená",J455,0)</f>
        <v>0</v>
      </c>
      <c r="BG455" s="181">
        <f>IF(N455="zákl. přenesená",J455,0)</f>
        <v>0</v>
      </c>
      <c r="BH455" s="181">
        <f>IF(N455="sníž. přenesená",J455,0)</f>
        <v>0</v>
      </c>
      <c r="BI455" s="181">
        <f>IF(N455="nulová",J455,0)</f>
        <v>0</v>
      </c>
      <c r="BJ455" s="24" t="s">
        <v>143</v>
      </c>
      <c r="BK455" s="181">
        <f>ROUND(I455*H455,2)</f>
        <v>0</v>
      </c>
      <c r="BL455" s="24" t="s">
        <v>232</v>
      </c>
      <c r="BM455" s="24" t="s">
        <v>721</v>
      </c>
    </row>
    <row r="456" spans="2:65" s="12" customFormat="1" ht="13.5" x14ac:dyDescent="0.3">
      <c r="B456" s="190"/>
      <c r="D456" s="183" t="s">
        <v>145</v>
      </c>
      <c r="E456" s="191" t="s">
        <v>5</v>
      </c>
      <c r="F456" s="192" t="s">
        <v>722</v>
      </c>
      <c r="H456" s="193">
        <v>374.22</v>
      </c>
      <c r="I456" s="194"/>
      <c r="L456" s="190"/>
      <c r="M456" s="195"/>
      <c r="N456" s="196"/>
      <c r="O456" s="196"/>
      <c r="P456" s="196"/>
      <c r="Q456" s="196"/>
      <c r="R456" s="196"/>
      <c r="S456" s="196"/>
      <c r="T456" s="197"/>
      <c r="AT456" s="191" t="s">
        <v>145</v>
      </c>
      <c r="AU456" s="191" t="s">
        <v>143</v>
      </c>
      <c r="AV456" s="12" t="s">
        <v>143</v>
      </c>
      <c r="AW456" s="12" t="s">
        <v>34</v>
      </c>
      <c r="AX456" s="12" t="s">
        <v>78</v>
      </c>
      <c r="AY456" s="191" t="s">
        <v>135</v>
      </c>
    </row>
    <row r="457" spans="2:65" s="1" customFormat="1" ht="16.5" customHeight="1" x14ac:dyDescent="0.3">
      <c r="B457" s="169"/>
      <c r="C457" s="206" t="s">
        <v>723</v>
      </c>
      <c r="D457" s="206" t="s">
        <v>289</v>
      </c>
      <c r="E457" s="207" t="s">
        <v>724</v>
      </c>
      <c r="F457" s="208" t="s">
        <v>725</v>
      </c>
      <c r="G457" s="209" t="s">
        <v>140</v>
      </c>
      <c r="H457" s="210">
        <v>763.40899999999999</v>
      </c>
      <c r="I457" s="211"/>
      <c r="J457" s="212">
        <f>ROUND(I457*H457,2)</f>
        <v>0</v>
      </c>
      <c r="K457" s="208" t="s">
        <v>141</v>
      </c>
      <c r="L457" s="213"/>
      <c r="M457" s="214" t="s">
        <v>5</v>
      </c>
      <c r="N457" s="215" t="s">
        <v>42</v>
      </c>
      <c r="O457" s="42"/>
      <c r="P457" s="179">
        <f>O457*H457</f>
        <v>0</v>
      </c>
      <c r="Q457" s="179">
        <v>5.0000000000000001E-3</v>
      </c>
      <c r="R457" s="179">
        <f>Q457*H457</f>
        <v>3.8170450000000002</v>
      </c>
      <c r="S457" s="179">
        <v>0</v>
      </c>
      <c r="T457" s="180">
        <f>S457*H457</f>
        <v>0</v>
      </c>
      <c r="AR457" s="24" t="s">
        <v>323</v>
      </c>
      <c r="AT457" s="24" t="s">
        <v>289</v>
      </c>
      <c r="AU457" s="24" t="s">
        <v>143</v>
      </c>
      <c r="AY457" s="24" t="s">
        <v>135</v>
      </c>
      <c r="BE457" s="181">
        <f>IF(N457="základní",J457,0)</f>
        <v>0</v>
      </c>
      <c r="BF457" s="181">
        <f>IF(N457="snížená",J457,0)</f>
        <v>0</v>
      </c>
      <c r="BG457" s="181">
        <f>IF(N457="zákl. přenesená",J457,0)</f>
        <v>0</v>
      </c>
      <c r="BH457" s="181">
        <f>IF(N457="sníž. přenesená",J457,0)</f>
        <v>0</v>
      </c>
      <c r="BI457" s="181">
        <f>IF(N457="nulová",J457,0)</f>
        <v>0</v>
      </c>
      <c r="BJ457" s="24" t="s">
        <v>143</v>
      </c>
      <c r="BK457" s="181">
        <f>ROUND(I457*H457,2)</f>
        <v>0</v>
      </c>
      <c r="BL457" s="24" t="s">
        <v>232</v>
      </c>
      <c r="BM457" s="24" t="s">
        <v>726</v>
      </c>
    </row>
    <row r="458" spans="2:65" s="12" customFormat="1" ht="13.5" x14ac:dyDescent="0.3">
      <c r="B458" s="190"/>
      <c r="D458" s="183" t="s">
        <v>145</v>
      </c>
      <c r="E458" s="191" t="s">
        <v>5</v>
      </c>
      <c r="F458" s="192" t="s">
        <v>727</v>
      </c>
      <c r="H458" s="193">
        <v>763.40899999999999</v>
      </c>
      <c r="I458" s="194"/>
      <c r="L458" s="190"/>
      <c r="M458" s="195"/>
      <c r="N458" s="196"/>
      <c r="O458" s="196"/>
      <c r="P458" s="196"/>
      <c r="Q458" s="196"/>
      <c r="R458" s="196"/>
      <c r="S458" s="196"/>
      <c r="T458" s="197"/>
      <c r="AT458" s="191" t="s">
        <v>145</v>
      </c>
      <c r="AU458" s="191" t="s">
        <v>143</v>
      </c>
      <c r="AV458" s="12" t="s">
        <v>143</v>
      </c>
      <c r="AW458" s="12" t="s">
        <v>34</v>
      </c>
      <c r="AX458" s="12" t="s">
        <v>78</v>
      </c>
      <c r="AY458" s="191" t="s">
        <v>135</v>
      </c>
    </row>
    <row r="459" spans="2:65" s="1" customFormat="1" ht="16.5" customHeight="1" x14ac:dyDescent="0.3">
      <c r="B459" s="169"/>
      <c r="C459" s="170" t="s">
        <v>684</v>
      </c>
      <c r="D459" s="170" t="s">
        <v>137</v>
      </c>
      <c r="E459" s="171" t="s">
        <v>728</v>
      </c>
      <c r="F459" s="172" t="s">
        <v>729</v>
      </c>
      <c r="G459" s="173" t="s">
        <v>140</v>
      </c>
      <c r="H459" s="174">
        <v>374.22</v>
      </c>
      <c r="I459" s="175"/>
      <c r="J459" s="176">
        <f>ROUND(I459*H459,2)</f>
        <v>0</v>
      </c>
      <c r="K459" s="172" t="s">
        <v>141</v>
      </c>
      <c r="L459" s="41"/>
      <c r="M459" s="177" t="s">
        <v>5</v>
      </c>
      <c r="N459" s="178" t="s">
        <v>42</v>
      </c>
      <c r="O459" s="42"/>
      <c r="P459" s="179">
        <f>O459*H459</f>
        <v>0</v>
      </c>
      <c r="Q459" s="179">
        <v>0</v>
      </c>
      <c r="R459" s="179">
        <f>Q459*H459</f>
        <v>0</v>
      </c>
      <c r="S459" s="179">
        <v>0</v>
      </c>
      <c r="T459" s="180">
        <f>S459*H459</f>
        <v>0</v>
      </c>
      <c r="AR459" s="24" t="s">
        <v>142</v>
      </c>
      <c r="AT459" s="24" t="s">
        <v>137</v>
      </c>
      <c r="AU459" s="24" t="s">
        <v>143</v>
      </c>
      <c r="AY459" s="24" t="s">
        <v>135</v>
      </c>
      <c r="BE459" s="181">
        <f>IF(N459="základní",J459,0)</f>
        <v>0</v>
      </c>
      <c r="BF459" s="181">
        <f>IF(N459="snížená",J459,0)</f>
        <v>0</v>
      </c>
      <c r="BG459" s="181">
        <f>IF(N459="zákl. přenesená",J459,0)</f>
        <v>0</v>
      </c>
      <c r="BH459" s="181">
        <f>IF(N459="sníž. přenesená",J459,0)</f>
        <v>0</v>
      </c>
      <c r="BI459" s="181">
        <f>IF(N459="nulová",J459,0)</f>
        <v>0</v>
      </c>
      <c r="BJ459" s="24" t="s">
        <v>143</v>
      </c>
      <c r="BK459" s="181">
        <f>ROUND(I459*H459,2)</f>
        <v>0</v>
      </c>
      <c r="BL459" s="24" t="s">
        <v>142</v>
      </c>
      <c r="BM459" s="24" t="s">
        <v>730</v>
      </c>
    </row>
    <row r="460" spans="2:65" s="12" customFormat="1" ht="13.5" x14ac:dyDescent="0.3">
      <c r="B460" s="190"/>
      <c r="D460" s="183" t="s">
        <v>145</v>
      </c>
      <c r="E460" s="191" t="s">
        <v>5</v>
      </c>
      <c r="F460" s="192" t="s">
        <v>722</v>
      </c>
      <c r="H460" s="193">
        <v>374.22</v>
      </c>
      <c r="I460" s="194"/>
      <c r="L460" s="190"/>
      <c r="M460" s="195"/>
      <c r="N460" s="196"/>
      <c r="O460" s="196"/>
      <c r="P460" s="196"/>
      <c r="Q460" s="196"/>
      <c r="R460" s="196"/>
      <c r="S460" s="196"/>
      <c r="T460" s="197"/>
      <c r="AT460" s="191" t="s">
        <v>145</v>
      </c>
      <c r="AU460" s="191" t="s">
        <v>143</v>
      </c>
      <c r="AV460" s="12" t="s">
        <v>143</v>
      </c>
      <c r="AW460" s="12" t="s">
        <v>34</v>
      </c>
      <c r="AX460" s="12" t="s">
        <v>78</v>
      </c>
      <c r="AY460" s="191" t="s">
        <v>135</v>
      </c>
    </row>
    <row r="461" spans="2:65" s="1" customFormat="1" ht="16.5" customHeight="1" x14ac:dyDescent="0.3">
      <c r="B461" s="169"/>
      <c r="C461" s="206" t="s">
        <v>731</v>
      </c>
      <c r="D461" s="206" t="s">
        <v>289</v>
      </c>
      <c r="E461" s="207" t="s">
        <v>732</v>
      </c>
      <c r="F461" s="208" t="s">
        <v>733</v>
      </c>
      <c r="G461" s="209" t="s">
        <v>140</v>
      </c>
      <c r="H461" s="210">
        <v>392.93099999999998</v>
      </c>
      <c r="I461" s="211"/>
      <c r="J461" s="212">
        <f>ROUND(I461*H461,2)</f>
        <v>0</v>
      </c>
      <c r="K461" s="208" t="s">
        <v>141</v>
      </c>
      <c r="L461" s="213"/>
      <c r="M461" s="214" t="s">
        <v>5</v>
      </c>
      <c r="N461" s="215" t="s">
        <v>42</v>
      </c>
      <c r="O461" s="42"/>
      <c r="P461" s="179">
        <f>O461*H461</f>
        <v>0</v>
      </c>
      <c r="Q461" s="179">
        <v>1.3999999999999999E-4</v>
      </c>
      <c r="R461" s="179">
        <f>Q461*H461</f>
        <v>5.5010339999999991E-2</v>
      </c>
      <c r="S461" s="179">
        <v>0</v>
      </c>
      <c r="T461" s="180">
        <f>S461*H461</f>
        <v>0</v>
      </c>
      <c r="AR461" s="24" t="s">
        <v>186</v>
      </c>
      <c r="AT461" s="24" t="s">
        <v>289</v>
      </c>
      <c r="AU461" s="24" t="s">
        <v>143</v>
      </c>
      <c r="AY461" s="24" t="s">
        <v>135</v>
      </c>
      <c r="BE461" s="181">
        <f>IF(N461="základní",J461,0)</f>
        <v>0</v>
      </c>
      <c r="BF461" s="181">
        <f>IF(N461="snížená",J461,0)</f>
        <v>0</v>
      </c>
      <c r="BG461" s="181">
        <f>IF(N461="zákl. přenesená",J461,0)</f>
        <v>0</v>
      </c>
      <c r="BH461" s="181">
        <f>IF(N461="sníž. přenesená",J461,0)</f>
        <v>0</v>
      </c>
      <c r="BI461" s="181">
        <f>IF(N461="nulová",J461,0)</f>
        <v>0</v>
      </c>
      <c r="BJ461" s="24" t="s">
        <v>143</v>
      </c>
      <c r="BK461" s="181">
        <f>ROUND(I461*H461,2)</f>
        <v>0</v>
      </c>
      <c r="BL461" s="24" t="s">
        <v>142</v>
      </c>
      <c r="BM461" s="24" t="s">
        <v>734</v>
      </c>
    </row>
    <row r="462" spans="2:65" s="12" customFormat="1" ht="13.5" x14ac:dyDescent="0.3">
      <c r="B462" s="190"/>
      <c r="D462" s="183" t="s">
        <v>145</v>
      </c>
      <c r="E462" s="191" t="s">
        <v>5</v>
      </c>
      <c r="F462" s="192" t="s">
        <v>735</v>
      </c>
      <c r="H462" s="193">
        <v>392.93099999999998</v>
      </c>
      <c r="I462" s="194"/>
      <c r="L462" s="190"/>
      <c r="M462" s="195"/>
      <c r="N462" s="196"/>
      <c r="O462" s="196"/>
      <c r="P462" s="196"/>
      <c r="Q462" s="196"/>
      <c r="R462" s="196"/>
      <c r="S462" s="196"/>
      <c r="T462" s="197"/>
      <c r="AT462" s="191" t="s">
        <v>145</v>
      </c>
      <c r="AU462" s="191" t="s">
        <v>143</v>
      </c>
      <c r="AV462" s="12" t="s">
        <v>143</v>
      </c>
      <c r="AW462" s="12" t="s">
        <v>34</v>
      </c>
      <c r="AX462" s="12" t="s">
        <v>78</v>
      </c>
      <c r="AY462" s="191" t="s">
        <v>135</v>
      </c>
    </row>
    <row r="463" spans="2:65" s="1" customFormat="1" ht="25.5" customHeight="1" x14ac:dyDescent="0.3">
      <c r="B463" s="169"/>
      <c r="C463" s="170" t="s">
        <v>736</v>
      </c>
      <c r="D463" s="170" t="s">
        <v>137</v>
      </c>
      <c r="E463" s="171" t="s">
        <v>737</v>
      </c>
      <c r="F463" s="172" t="s">
        <v>738</v>
      </c>
      <c r="G463" s="173" t="s">
        <v>140</v>
      </c>
      <c r="H463" s="174">
        <v>46.968000000000004</v>
      </c>
      <c r="I463" s="175"/>
      <c r="J463" s="176">
        <f>ROUND(I463*H463,2)</f>
        <v>0</v>
      </c>
      <c r="K463" s="172" t="s">
        <v>141</v>
      </c>
      <c r="L463" s="41"/>
      <c r="M463" s="177" t="s">
        <v>5</v>
      </c>
      <c r="N463" s="178" t="s">
        <v>42</v>
      </c>
      <c r="O463" s="42"/>
      <c r="P463" s="179">
        <f>O463*H463</f>
        <v>0</v>
      </c>
      <c r="Q463" s="179">
        <v>6.0000000000000001E-3</v>
      </c>
      <c r="R463" s="179">
        <f>Q463*H463</f>
        <v>0.281808</v>
      </c>
      <c r="S463" s="179">
        <v>0</v>
      </c>
      <c r="T463" s="180">
        <f>S463*H463</f>
        <v>0</v>
      </c>
      <c r="AR463" s="24" t="s">
        <v>142</v>
      </c>
      <c r="AT463" s="24" t="s">
        <v>137</v>
      </c>
      <c r="AU463" s="24" t="s">
        <v>143</v>
      </c>
      <c r="AY463" s="24" t="s">
        <v>135</v>
      </c>
      <c r="BE463" s="181">
        <f>IF(N463="základní",J463,0)</f>
        <v>0</v>
      </c>
      <c r="BF463" s="181">
        <f>IF(N463="snížená",J463,0)</f>
        <v>0</v>
      </c>
      <c r="BG463" s="181">
        <f>IF(N463="zákl. přenesená",J463,0)</f>
        <v>0</v>
      </c>
      <c r="BH463" s="181">
        <f>IF(N463="sníž. přenesená",J463,0)</f>
        <v>0</v>
      </c>
      <c r="BI463" s="181">
        <f>IF(N463="nulová",J463,0)</f>
        <v>0</v>
      </c>
      <c r="BJ463" s="24" t="s">
        <v>143</v>
      </c>
      <c r="BK463" s="181">
        <f>ROUND(I463*H463,2)</f>
        <v>0</v>
      </c>
      <c r="BL463" s="24" t="s">
        <v>142</v>
      </c>
      <c r="BM463" s="24" t="s">
        <v>739</v>
      </c>
    </row>
    <row r="464" spans="2:65" s="11" customFormat="1" ht="13.5" x14ac:dyDescent="0.3">
      <c r="B464" s="182"/>
      <c r="D464" s="183" t="s">
        <v>145</v>
      </c>
      <c r="E464" s="184" t="s">
        <v>5</v>
      </c>
      <c r="F464" s="185" t="s">
        <v>740</v>
      </c>
      <c r="H464" s="184" t="s">
        <v>5</v>
      </c>
      <c r="I464" s="186"/>
      <c r="L464" s="182"/>
      <c r="M464" s="187"/>
      <c r="N464" s="188"/>
      <c r="O464" s="188"/>
      <c r="P464" s="188"/>
      <c r="Q464" s="188"/>
      <c r="R464" s="188"/>
      <c r="S464" s="188"/>
      <c r="T464" s="189"/>
      <c r="AT464" s="184" t="s">
        <v>145</v>
      </c>
      <c r="AU464" s="184" t="s">
        <v>143</v>
      </c>
      <c r="AV464" s="11" t="s">
        <v>78</v>
      </c>
      <c r="AW464" s="11" t="s">
        <v>34</v>
      </c>
      <c r="AX464" s="11" t="s">
        <v>70</v>
      </c>
      <c r="AY464" s="184" t="s">
        <v>135</v>
      </c>
    </row>
    <row r="465" spans="2:65" s="12" customFormat="1" ht="13.5" x14ac:dyDescent="0.3">
      <c r="B465" s="190"/>
      <c r="D465" s="183" t="s">
        <v>145</v>
      </c>
      <c r="E465" s="191" t="s">
        <v>5</v>
      </c>
      <c r="F465" s="192" t="s">
        <v>741</v>
      </c>
      <c r="H465" s="193">
        <v>46.968000000000004</v>
      </c>
      <c r="I465" s="194"/>
      <c r="L465" s="190"/>
      <c r="M465" s="195"/>
      <c r="N465" s="196"/>
      <c r="O465" s="196"/>
      <c r="P465" s="196"/>
      <c r="Q465" s="196"/>
      <c r="R465" s="196"/>
      <c r="S465" s="196"/>
      <c r="T465" s="197"/>
      <c r="AT465" s="191" t="s">
        <v>145</v>
      </c>
      <c r="AU465" s="191" t="s">
        <v>143</v>
      </c>
      <c r="AV465" s="12" t="s">
        <v>143</v>
      </c>
      <c r="AW465" s="12" t="s">
        <v>34</v>
      </c>
      <c r="AX465" s="12" t="s">
        <v>78</v>
      </c>
      <c r="AY465" s="191" t="s">
        <v>135</v>
      </c>
    </row>
    <row r="466" spans="2:65" s="1" customFormat="1" ht="25.5" customHeight="1" x14ac:dyDescent="0.3">
      <c r="B466" s="169"/>
      <c r="C466" s="206" t="s">
        <v>742</v>
      </c>
      <c r="D466" s="206" t="s">
        <v>289</v>
      </c>
      <c r="E466" s="207" t="s">
        <v>743</v>
      </c>
      <c r="F466" s="208" t="s">
        <v>744</v>
      </c>
      <c r="G466" s="209" t="s">
        <v>140</v>
      </c>
      <c r="H466" s="210">
        <v>47.906999999999996</v>
      </c>
      <c r="I466" s="211"/>
      <c r="J466" s="212">
        <f>ROUND(I466*H466,2)</f>
        <v>0</v>
      </c>
      <c r="K466" s="208" t="s">
        <v>141</v>
      </c>
      <c r="L466" s="213"/>
      <c r="M466" s="214" t="s">
        <v>5</v>
      </c>
      <c r="N466" s="215" t="s">
        <v>42</v>
      </c>
      <c r="O466" s="42"/>
      <c r="P466" s="179">
        <f>O466*H466</f>
        <v>0</v>
      </c>
      <c r="Q466" s="179">
        <v>4.1999999999999997E-3</v>
      </c>
      <c r="R466" s="179">
        <f>Q466*H466</f>
        <v>0.20120939999999998</v>
      </c>
      <c r="S466" s="179">
        <v>0</v>
      </c>
      <c r="T466" s="180">
        <f>S466*H466</f>
        <v>0</v>
      </c>
      <c r="AR466" s="24" t="s">
        <v>186</v>
      </c>
      <c r="AT466" s="24" t="s">
        <v>289</v>
      </c>
      <c r="AU466" s="24" t="s">
        <v>143</v>
      </c>
      <c r="AY466" s="24" t="s">
        <v>135</v>
      </c>
      <c r="BE466" s="181">
        <f>IF(N466="základní",J466,0)</f>
        <v>0</v>
      </c>
      <c r="BF466" s="181">
        <f>IF(N466="snížená",J466,0)</f>
        <v>0</v>
      </c>
      <c r="BG466" s="181">
        <f>IF(N466="zákl. přenesená",J466,0)</f>
        <v>0</v>
      </c>
      <c r="BH466" s="181">
        <f>IF(N466="sníž. přenesená",J466,0)</f>
        <v>0</v>
      </c>
      <c r="BI466" s="181">
        <f>IF(N466="nulová",J466,0)</f>
        <v>0</v>
      </c>
      <c r="BJ466" s="24" t="s">
        <v>143</v>
      </c>
      <c r="BK466" s="181">
        <f>ROUND(I466*H466,2)</f>
        <v>0</v>
      </c>
      <c r="BL466" s="24" t="s">
        <v>142</v>
      </c>
      <c r="BM466" s="24" t="s">
        <v>745</v>
      </c>
    </row>
    <row r="467" spans="2:65" s="12" customFormat="1" ht="13.5" x14ac:dyDescent="0.3">
      <c r="B467" s="190"/>
      <c r="D467" s="183" t="s">
        <v>145</v>
      </c>
      <c r="E467" s="191" t="s">
        <v>5</v>
      </c>
      <c r="F467" s="192" t="s">
        <v>746</v>
      </c>
      <c r="H467" s="193">
        <v>47.906999999999996</v>
      </c>
      <c r="I467" s="194"/>
      <c r="L467" s="190"/>
      <c r="M467" s="195"/>
      <c r="N467" s="196"/>
      <c r="O467" s="196"/>
      <c r="P467" s="196"/>
      <c r="Q467" s="196"/>
      <c r="R467" s="196"/>
      <c r="S467" s="196"/>
      <c r="T467" s="197"/>
      <c r="AT467" s="191" t="s">
        <v>145</v>
      </c>
      <c r="AU467" s="191" t="s">
        <v>143</v>
      </c>
      <c r="AV467" s="12" t="s">
        <v>143</v>
      </c>
      <c r="AW467" s="12" t="s">
        <v>34</v>
      </c>
      <c r="AX467" s="12" t="s">
        <v>78</v>
      </c>
      <c r="AY467" s="191" t="s">
        <v>135</v>
      </c>
    </row>
    <row r="468" spans="2:65" s="1" customFormat="1" ht="25.5" customHeight="1" x14ac:dyDescent="0.3">
      <c r="B468" s="169"/>
      <c r="C468" s="170" t="s">
        <v>747</v>
      </c>
      <c r="D468" s="170" t="s">
        <v>137</v>
      </c>
      <c r="E468" s="171" t="s">
        <v>748</v>
      </c>
      <c r="F468" s="172" t="s">
        <v>749</v>
      </c>
      <c r="G468" s="173" t="s">
        <v>140</v>
      </c>
      <c r="H468" s="174">
        <v>374.22</v>
      </c>
      <c r="I468" s="175"/>
      <c r="J468" s="176">
        <f>ROUND(I468*H468,2)</f>
        <v>0</v>
      </c>
      <c r="K468" s="172" t="s">
        <v>141</v>
      </c>
      <c r="L468" s="41"/>
      <c r="M468" s="177" t="s">
        <v>5</v>
      </c>
      <c r="N468" s="178" t="s">
        <v>42</v>
      </c>
      <c r="O468" s="42"/>
      <c r="P468" s="179">
        <f>O468*H468</f>
        <v>0</v>
      </c>
      <c r="Q468" s="179">
        <v>0</v>
      </c>
      <c r="R468" s="179">
        <f>Q468*H468</f>
        <v>0</v>
      </c>
      <c r="S468" s="179">
        <v>0</v>
      </c>
      <c r="T468" s="180">
        <f>S468*H468</f>
        <v>0</v>
      </c>
      <c r="AR468" s="24" t="s">
        <v>142</v>
      </c>
      <c r="AT468" s="24" t="s">
        <v>137</v>
      </c>
      <c r="AU468" s="24" t="s">
        <v>143</v>
      </c>
      <c r="AY468" s="24" t="s">
        <v>135</v>
      </c>
      <c r="BE468" s="181">
        <f>IF(N468="základní",J468,0)</f>
        <v>0</v>
      </c>
      <c r="BF468" s="181">
        <f>IF(N468="snížená",J468,0)</f>
        <v>0</v>
      </c>
      <c r="BG468" s="181">
        <f>IF(N468="zákl. přenesená",J468,0)</f>
        <v>0</v>
      </c>
      <c r="BH468" s="181">
        <f>IF(N468="sníž. přenesená",J468,0)</f>
        <v>0</v>
      </c>
      <c r="BI468" s="181">
        <f>IF(N468="nulová",J468,0)</f>
        <v>0</v>
      </c>
      <c r="BJ468" s="24" t="s">
        <v>143</v>
      </c>
      <c r="BK468" s="181">
        <f>ROUND(I468*H468,2)</f>
        <v>0</v>
      </c>
      <c r="BL468" s="24" t="s">
        <v>142</v>
      </c>
      <c r="BM468" s="24" t="s">
        <v>750</v>
      </c>
    </row>
    <row r="469" spans="2:65" s="12" customFormat="1" ht="13.5" x14ac:dyDescent="0.3">
      <c r="B469" s="190"/>
      <c r="D469" s="183" t="s">
        <v>145</v>
      </c>
      <c r="E469" s="191" t="s">
        <v>5</v>
      </c>
      <c r="F469" s="192" t="s">
        <v>722</v>
      </c>
      <c r="H469" s="193">
        <v>374.22</v>
      </c>
      <c r="I469" s="194"/>
      <c r="L469" s="190"/>
      <c r="M469" s="195"/>
      <c r="N469" s="196"/>
      <c r="O469" s="196"/>
      <c r="P469" s="196"/>
      <c r="Q469" s="196"/>
      <c r="R469" s="196"/>
      <c r="S469" s="196"/>
      <c r="T469" s="197"/>
      <c r="AT469" s="191" t="s">
        <v>145</v>
      </c>
      <c r="AU469" s="191" t="s">
        <v>143</v>
      </c>
      <c r="AV469" s="12" t="s">
        <v>143</v>
      </c>
      <c r="AW469" s="12" t="s">
        <v>34</v>
      </c>
      <c r="AX469" s="12" t="s">
        <v>78</v>
      </c>
      <c r="AY469" s="191" t="s">
        <v>135</v>
      </c>
    </row>
    <row r="470" spans="2:65" s="1" customFormat="1" ht="16.5" customHeight="1" x14ac:dyDescent="0.3">
      <c r="B470" s="169"/>
      <c r="C470" s="206" t="s">
        <v>751</v>
      </c>
      <c r="D470" s="206" t="s">
        <v>289</v>
      </c>
      <c r="E470" s="207" t="s">
        <v>752</v>
      </c>
      <c r="F470" s="208" t="s">
        <v>753</v>
      </c>
      <c r="G470" s="209" t="s">
        <v>140</v>
      </c>
      <c r="H470" s="210">
        <v>411.642</v>
      </c>
      <c r="I470" s="211"/>
      <c r="J470" s="212">
        <f>ROUND(I470*H470,2)</f>
        <v>0</v>
      </c>
      <c r="K470" s="208" t="s">
        <v>141</v>
      </c>
      <c r="L470" s="213"/>
      <c r="M470" s="214" t="s">
        <v>5</v>
      </c>
      <c r="N470" s="215" t="s">
        <v>42</v>
      </c>
      <c r="O470" s="42"/>
      <c r="P470" s="179">
        <f>O470*H470</f>
        <v>0</v>
      </c>
      <c r="Q470" s="179">
        <v>1.8000000000000001E-4</v>
      </c>
      <c r="R470" s="179">
        <f>Q470*H470</f>
        <v>7.4095560000000005E-2</v>
      </c>
      <c r="S470" s="179">
        <v>0</v>
      </c>
      <c r="T470" s="180">
        <f>S470*H470</f>
        <v>0</v>
      </c>
      <c r="AR470" s="24" t="s">
        <v>186</v>
      </c>
      <c r="AT470" s="24" t="s">
        <v>289</v>
      </c>
      <c r="AU470" s="24" t="s">
        <v>143</v>
      </c>
      <c r="AY470" s="24" t="s">
        <v>135</v>
      </c>
      <c r="BE470" s="181">
        <f>IF(N470="základní",J470,0)</f>
        <v>0</v>
      </c>
      <c r="BF470" s="181">
        <f>IF(N470="snížená",J470,0)</f>
        <v>0</v>
      </c>
      <c r="BG470" s="181">
        <f>IF(N470="zákl. přenesená",J470,0)</f>
        <v>0</v>
      </c>
      <c r="BH470" s="181">
        <f>IF(N470="sníž. přenesená",J470,0)</f>
        <v>0</v>
      </c>
      <c r="BI470" s="181">
        <f>IF(N470="nulová",J470,0)</f>
        <v>0</v>
      </c>
      <c r="BJ470" s="24" t="s">
        <v>143</v>
      </c>
      <c r="BK470" s="181">
        <f>ROUND(I470*H470,2)</f>
        <v>0</v>
      </c>
      <c r="BL470" s="24" t="s">
        <v>142</v>
      </c>
      <c r="BM470" s="24" t="s">
        <v>754</v>
      </c>
    </row>
    <row r="471" spans="2:65" s="12" customFormat="1" ht="13.5" x14ac:dyDescent="0.3">
      <c r="B471" s="190"/>
      <c r="D471" s="183" t="s">
        <v>145</v>
      </c>
      <c r="E471" s="191" t="s">
        <v>5</v>
      </c>
      <c r="F471" s="192" t="s">
        <v>755</v>
      </c>
      <c r="H471" s="193">
        <v>411.642</v>
      </c>
      <c r="I471" s="194"/>
      <c r="L471" s="190"/>
      <c r="M471" s="195"/>
      <c r="N471" s="196"/>
      <c r="O471" s="196"/>
      <c r="P471" s="196"/>
      <c r="Q471" s="196"/>
      <c r="R471" s="196"/>
      <c r="S471" s="196"/>
      <c r="T471" s="197"/>
      <c r="AT471" s="191" t="s">
        <v>145</v>
      </c>
      <c r="AU471" s="191" t="s">
        <v>143</v>
      </c>
      <c r="AV471" s="12" t="s">
        <v>143</v>
      </c>
      <c r="AW471" s="12" t="s">
        <v>34</v>
      </c>
      <c r="AX471" s="12" t="s">
        <v>78</v>
      </c>
      <c r="AY471" s="191" t="s">
        <v>135</v>
      </c>
    </row>
    <row r="472" spans="2:65" s="1" customFormat="1" ht="16.5" customHeight="1" x14ac:dyDescent="0.3">
      <c r="B472" s="169"/>
      <c r="C472" s="170" t="s">
        <v>756</v>
      </c>
      <c r="D472" s="170" t="s">
        <v>137</v>
      </c>
      <c r="E472" s="171" t="s">
        <v>757</v>
      </c>
      <c r="F472" s="172" t="s">
        <v>758</v>
      </c>
      <c r="G472" s="173" t="s">
        <v>245</v>
      </c>
      <c r="H472" s="174">
        <v>3.8170000000000002</v>
      </c>
      <c r="I472" s="175"/>
      <c r="J472" s="176">
        <f>ROUND(I472*H472,2)</f>
        <v>0</v>
      </c>
      <c r="K472" s="172" t="s">
        <v>141</v>
      </c>
      <c r="L472" s="41"/>
      <c r="M472" s="177" t="s">
        <v>5</v>
      </c>
      <c r="N472" s="178" t="s">
        <v>42</v>
      </c>
      <c r="O472" s="42"/>
      <c r="P472" s="179">
        <f>O472*H472</f>
        <v>0</v>
      </c>
      <c r="Q472" s="179">
        <v>0</v>
      </c>
      <c r="R472" s="179">
        <f>Q472*H472</f>
        <v>0</v>
      </c>
      <c r="S472" s="179">
        <v>0</v>
      </c>
      <c r="T472" s="180">
        <f>S472*H472</f>
        <v>0</v>
      </c>
      <c r="AR472" s="24" t="s">
        <v>232</v>
      </c>
      <c r="AT472" s="24" t="s">
        <v>137</v>
      </c>
      <c r="AU472" s="24" t="s">
        <v>143</v>
      </c>
      <c r="AY472" s="24" t="s">
        <v>135</v>
      </c>
      <c r="BE472" s="181">
        <f>IF(N472="základní",J472,0)</f>
        <v>0</v>
      </c>
      <c r="BF472" s="181">
        <f>IF(N472="snížená",J472,0)</f>
        <v>0</v>
      </c>
      <c r="BG472" s="181">
        <f>IF(N472="zákl. přenesená",J472,0)</f>
        <v>0</v>
      </c>
      <c r="BH472" s="181">
        <f>IF(N472="sníž. přenesená",J472,0)</f>
        <v>0</v>
      </c>
      <c r="BI472" s="181">
        <f>IF(N472="nulová",J472,0)</f>
        <v>0</v>
      </c>
      <c r="BJ472" s="24" t="s">
        <v>143</v>
      </c>
      <c r="BK472" s="181">
        <f>ROUND(I472*H472,2)</f>
        <v>0</v>
      </c>
      <c r="BL472" s="24" t="s">
        <v>232</v>
      </c>
      <c r="BM472" s="24" t="s">
        <v>759</v>
      </c>
    </row>
    <row r="473" spans="2:65" s="1" customFormat="1" ht="16.5" customHeight="1" x14ac:dyDescent="0.3">
      <c r="B473" s="169"/>
      <c r="C473" s="170" t="s">
        <v>760</v>
      </c>
      <c r="D473" s="170" t="s">
        <v>137</v>
      </c>
      <c r="E473" s="171" t="s">
        <v>761</v>
      </c>
      <c r="F473" s="172" t="s">
        <v>762</v>
      </c>
      <c r="G473" s="173" t="s">
        <v>245</v>
      </c>
      <c r="H473" s="174">
        <v>3.8170000000000002</v>
      </c>
      <c r="I473" s="175"/>
      <c r="J473" s="176">
        <f>ROUND(I473*H473,2)</f>
        <v>0</v>
      </c>
      <c r="K473" s="172" t="s">
        <v>141</v>
      </c>
      <c r="L473" s="41"/>
      <c r="M473" s="177" t="s">
        <v>5</v>
      </c>
      <c r="N473" s="178" t="s">
        <v>42</v>
      </c>
      <c r="O473" s="42"/>
      <c r="P473" s="179">
        <f>O473*H473</f>
        <v>0</v>
      </c>
      <c r="Q473" s="179">
        <v>0</v>
      </c>
      <c r="R473" s="179">
        <f>Q473*H473</f>
        <v>0</v>
      </c>
      <c r="S473" s="179">
        <v>0</v>
      </c>
      <c r="T473" s="180">
        <f>S473*H473</f>
        <v>0</v>
      </c>
      <c r="AR473" s="24" t="s">
        <v>232</v>
      </c>
      <c r="AT473" s="24" t="s">
        <v>137</v>
      </c>
      <c r="AU473" s="24" t="s">
        <v>143</v>
      </c>
      <c r="AY473" s="24" t="s">
        <v>135</v>
      </c>
      <c r="BE473" s="181">
        <f>IF(N473="základní",J473,0)</f>
        <v>0</v>
      </c>
      <c r="BF473" s="181">
        <f>IF(N473="snížená",J473,0)</f>
        <v>0</v>
      </c>
      <c r="BG473" s="181">
        <f>IF(N473="zákl. přenesená",J473,0)</f>
        <v>0</v>
      </c>
      <c r="BH473" s="181">
        <f>IF(N473="sníž. přenesená",J473,0)</f>
        <v>0</v>
      </c>
      <c r="BI473" s="181">
        <f>IF(N473="nulová",J473,0)</f>
        <v>0</v>
      </c>
      <c r="BJ473" s="24" t="s">
        <v>143</v>
      </c>
      <c r="BK473" s="181">
        <f>ROUND(I473*H473,2)</f>
        <v>0</v>
      </c>
      <c r="BL473" s="24" t="s">
        <v>232</v>
      </c>
      <c r="BM473" s="24" t="s">
        <v>763</v>
      </c>
    </row>
    <row r="474" spans="2:65" s="10" customFormat="1" ht="29.85" customHeight="1" x14ac:dyDescent="0.3">
      <c r="B474" s="156"/>
      <c r="D474" s="157" t="s">
        <v>69</v>
      </c>
      <c r="E474" s="167" t="s">
        <v>764</v>
      </c>
      <c r="F474" s="167" t="s">
        <v>765</v>
      </c>
      <c r="I474" s="159"/>
      <c r="J474" s="168">
        <f>BK474</f>
        <v>0</v>
      </c>
      <c r="L474" s="156"/>
      <c r="M474" s="161"/>
      <c r="N474" s="162"/>
      <c r="O474" s="162"/>
      <c r="P474" s="163">
        <f>SUM(P475:P482)</f>
        <v>0</v>
      </c>
      <c r="Q474" s="162"/>
      <c r="R474" s="163">
        <f>SUM(R475:R482)</f>
        <v>1.0540000000000001E-2</v>
      </c>
      <c r="S474" s="162"/>
      <c r="T474" s="164">
        <f>SUM(T475:T482)</f>
        <v>0.28458</v>
      </c>
      <c r="AR474" s="157" t="s">
        <v>143</v>
      </c>
      <c r="AT474" s="165" t="s">
        <v>69</v>
      </c>
      <c r="AU474" s="165" t="s">
        <v>78</v>
      </c>
      <c r="AY474" s="157" t="s">
        <v>135</v>
      </c>
      <c r="BK474" s="166">
        <f>SUM(BK475:BK482)</f>
        <v>0</v>
      </c>
    </row>
    <row r="475" spans="2:65" s="1" customFormat="1" ht="16.5" customHeight="1" x14ac:dyDescent="0.3">
      <c r="B475" s="169"/>
      <c r="C475" s="170" t="s">
        <v>766</v>
      </c>
      <c r="D475" s="170" t="s">
        <v>137</v>
      </c>
      <c r="E475" s="171" t="s">
        <v>767</v>
      </c>
      <c r="F475" s="172" t="s">
        <v>768</v>
      </c>
      <c r="G475" s="173" t="s">
        <v>160</v>
      </c>
      <c r="H475" s="174">
        <v>6</v>
      </c>
      <c r="I475" s="175"/>
      <c r="J475" s="176">
        <f>ROUND(I475*H475,2)</f>
        <v>0</v>
      </c>
      <c r="K475" s="172" t="s">
        <v>141</v>
      </c>
      <c r="L475" s="41"/>
      <c r="M475" s="177" t="s">
        <v>5</v>
      </c>
      <c r="N475" s="178" t="s">
        <v>42</v>
      </c>
      <c r="O475" s="42"/>
      <c r="P475" s="179">
        <f>O475*H475</f>
        <v>0</v>
      </c>
      <c r="Q475" s="179">
        <v>0</v>
      </c>
      <c r="R475" s="179">
        <f>Q475*H475</f>
        <v>0</v>
      </c>
      <c r="S475" s="179">
        <v>3.065E-2</v>
      </c>
      <c r="T475" s="180">
        <f>S475*H475</f>
        <v>0.18390000000000001</v>
      </c>
      <c r="AR475" s="24" t="s">
        <v>232</v>
      </c>
      <c r="AT475" s="24" t="s">
        <v>137</v>
      </c>
      <c r="AU475" s="24" t="s">
        <v>143</v>
      </c>
      <c r="AY475" s="24" t="s">
        <v>135</v>
      </c>
      <c r="BE475" s="181">
        <f>IF(N475="základní",J475,0)</f>
        <v>0</v>
      </c>
      <c r="BF475" s="181">
        <f>IF(N475="snížená",J475,0)</f>
        <v>0</v>
      </c>
      <c r="BG475" s="181">
        <f>IF(N475="zákl. přenesená",J475,0)</f>
        <v>0</v>
      </c>
      <c r="BH475" s="181">
        <f>IF(N475="sníž. přenesená",J475,0)</f>
        <v>0</v>
      </c>
      <c r="BI475" s="181">
        <f>IF(N475="nulová",J475,0)</f>
        <v>0</v>
      </c>
      <c r="BJ475" s="24" t="s">
        <v>143</v>
      </c>
      <c r="BK475" s="181">
        <f>ROUND(I475*H475,2)</f>
        <v>0</v>
      </c>
      <c r="BL475" s="24" t="s">
        <v>232</v>
      </c>
      <c r="BM475" s="24" t="s">
        <v>769</v>
      </c>
    </row>
    <row r="476" spans="2:65" s="12" customFormat="1" ht="13.5" x14ac:dyDescent="0.3">
      <c r="B476" s="190"/>
      <c r="D476" s="183" t="s">
        <v>145</v>
      </c>
      <c r="E476" s="191" t="s">
        <v>5</v>
      </c>
      <c r="F476" s="192" t="s">
        <v>770</v>
      </c>
      <c r="H476" s="193">
        <v>6</v>
      </c>
      <c r="I476" s="194"/>
      <c r="L476" s="190"/>
      <c r="M476" s="195"/>
      <c r="N476" s="196"/>
      <c r="O476" s="196"/>
      <c r="P476" s="196"/>
      <c r="Q476" s="196"/>
      <c r="R476" s="196"/>
      <c r="S476" s="196"/>
      <c r="T476" s="197"/>
      <c r="AT476" s="191" t="s">
        <v>145</v>
      </c>
      <c r="AU476" s="191" t="s">
        <v>143</v>
      </c>
      <c r="AV476" s="12" t="s">
        <v>143</v>
      </c>
      <c r="AW476" s="12" t="s">
        <v>34</v>
      </c>
      <c r="AX476" s="12" t="s">
        <v>78</v>
      </c>
      <c r="AY476" s="191" t="s">
        <v>135</v>
      </c>
    </row>
    <row r="477" spans="2:65" s="1" customFormat="1" ht="16.5" customHeight="1" x14ac:dyDescent="0.3">
      <c r="B477" s="169"/>
      <c r="C477" s="170" t="s">
        <v>771</v>
      </c>
      <c r="D477" s="170" t="s">
        <v>137</v>
      </c>
      <c r="E477" s="171" t="s">
        <v>772</v>
      </c>
      <c r="F477" s="172" t="s">
        <v>773</v>
      </c>
      <c r="G477" s="173" t="s">
        <v>160</v>
      </c>
      <c r="H477" s="174">
        <v>2</v>
      </c>
      <c r="I477" s="175"/>
      <c r="J477" s="176">
        <f>ROUND(I477*H477,2)</f>
        <v>0</v>
      </c>
      <c r="K477" s="172" t="s">
        <v>141</v>
      </c>
      <c r="L477" s="41"/>
      <c r="M477" s="177" t="s">
        <v>5</v>
      </c>
      <c r="N477" s="178" t="s">
        <v>42</v>
      </c>
      <c r="O477" s="42"/>
      <c r="P477" s="179">
        <f>O477*H477</f>
        <v>0</v>
      </c>
      <c r="Q477" s="179">
        <v>2.2699999999999999E-3</v>
      </c>
      <c r="R477" s="179">
        <f>Q477*H477</f>
        <v>4.5399999999999998E-3</v>
      </c>
      <c r="S477" s="179">
        <v>0</v>
      </c>
      <c r="T477" s="180">
        <f>S477*H477</f>
        <v>0</v>
      </c>
      <c r="AR477" s="24" t="s">
        <v>232</v>
      </c>
      <c r="AT477" s="24" t="s">
        <v>137</v>
      </c>
      <c r="AU477" s="24" t="s">
        <v>143</v>
      </c>
      <c r="AY477" s="24" t="s">
        <v>135</v>
      </c>
      <c r="BE477" s="181">
        <f>IF(N477="základní",J477,0)</f>
        <v>0</v>
      </c>
      <c r="BF477" s="181">
        <f>IF(N477="snížená",J477,0)</f>
        <v>0</v>
      </c>
      <c r="BG477" s="181">
        <f>IF(N477="zákl. přenesená",J477,0)</f>
        <v>0</v>
      </c>
      <c r="BH477" s="181">
        <f>IF(N477="sníž. přenesená",J477,0)</f>
        <v>0</v>
      </c>
      <c r="BI477" s="181">
        <f>IF(N477="nulová",J477,0)</f>
        <v>0</v>
      </c>
      <c r="BJ477" s="24" t="s">
        <v>143</v>
      </c>
      <c r="BK477" s="181">
        <f>ROUND(I477*H477,2)</f>
        <v>0</v>
      </c>
      <c r="BL477" s="24" t="s">
        <v>232</v>
      </c>
      <c r="BM477" s="24" t="s">
        <v>774</v>
      </c>
    </row>
    <row r="478" spans="2:65" s="12" customFormat="1" ht="13.5" x14ac:dyDescent="0.3">
      <c r="B478" s="190"/>
      <c r="D478" s="183" t="s">
        <v>145</v>
      </c>
      <c r="E478" s="191" t="s">
        <v>5</v>
      </c>
      <c r="F478" s="192" t="s">
        <v>775</v>
      </c>
      <c r="H478" s="193">
        <v>2</v>
      </c>
      <c r="I478" s="194"/>
      <c r="L478" s="190"/>
      <c r="M478" s="195"/>
      <c r="N478" s="196"/>
      <c r="O478" s="196"/>
      <c r="P478" s="196"/>
      <c r="Q478" s="196"/>
      <c r="R478" s="196"/>
      <c r="S478" s="196"/>
      <c r="T478" s="197"/>
      <c r="AT478" s="191" t="s">
        <v>145</v>
      </c>
      <c r="AU478" s="191" t="s">
        <v>143</v>
      </c>
      <c r="AV478" s="12" t="s">
        <v>143</v>
      </c>
      <c r="AW478" s="12" t="s">
        <v>34</v>
      </c>
      <c r="AX478" s="12" t="s">
        <v>78</v>
      </c>
      <c r="AY478" s="191" t="s">
        <v>135</v>
      </c>
    </row>
    <row r="479" spans="2:65" s="1" customFormat="1" ht="25.5" customHeight="1" x14ac:dyDescent="0.3">
      <c r="B479" s="169"/>
      <c r="C479" s="170" t="s">
        <v>776</v>
      </c>
      <c r="D479" s="170" t="s">
        <v>137</v>
      </c>
      <c r="E479" s="171" t="s">
        <v>777</v>
      </c>
      <c r="F479" s="172" t="s">
        <v>778</v>
      </c>
      <c r="G479" s="173" t="s">
        <v>286</v>
      </c>
      <c r="H479" s="174">
        <v>4</v>
      </c>
      <c r="I479" s="175"/>
      <c r="J479" s="176">
        <f>ROUND(I479*H479,2)</f>
        <v>0</v>
      </c>
      <c r="K479" s="172" t="s">
        <v>141</v>
      </c>
      <c r="L479" s="41"/>
      <c r="M479" s="177" t="s">
        <v>5</v>
      </c>
      <c r="N479" s="178" t="s">
        <v>42</v>
      </c>
      <c r="O479" s="42"/>
      <c r="P479" s="179">
        <f>O479*H479</f>
        <v>0</v>
      </c>
      <c r="Q479" s="179">
        <v>1.5E-3</v>
      </c>
      <c r="R479" s="179">
        <f>Q479*H479</f>
        <v>6.0000000000000001E-3</v>
      </c>
      <c r="S479" s="179">
        <v>0</v>
      </c>
      <c r="T479" s="180">
        <f>S479*H479</f>
        <v>0</v>
      </c>
      <c r="AR479" s="24" t="s">
        <v>232</v>
      </c>
      <c r="AT479" s="24" t="s">
        <v>137</v>
      </c>
      <c r="AU479" s="24" t="s">
        <v>143</v>
      </c>
      <c r="AY479" s="24" t="s">
        <v>135</v>
      </c>
      <c r="BE479" s="181">
        <f>IF(N479="základní",J479,0)</f>
        <v>0</v>
      </c>
      <c r="BF479" s="181">
        <f>IF(N479="snížená",J479,0)</f>
        <v>0</v>
      </c>
      <c r="BG479" s="181">
        <f>IF(N479="zákl. přenesená",J479,0)</f>
        <v>0</v>
      </c>
      <c r="BH479" s="181">
        <f>IF(N479="sníž. přenesená",J479,0)</f>
        <v>0</v>
      </c>
      <c r="BI479" s="181">
        <f>IF(N479="nulová",J479,0)</f>
        <v>0</v>
      </c>
      <c r="BJ479" s="24" t="s">
        <v>143</v>
      </c>
      <c r="BK479" s="181">
        <f>ROUND(I479*H479,2)</f>
        <v>0</v>
      </c>
      <c r="BL479" s="24" t="s">
        <v>232</v>
      </c>
      <c r="BM479" s="24" t="s">
        <v>779</v>
      </c>
    </row>
    <row r="480" spans="2:65" s="1" customFormat="1" ht="16.5" customHeight="1" x14ac:dyDescent="0.3">
      <c r="B480" s="169"/>
      <c r="C480" s="170" t="s">
        <v>780</v>
      </c>
      <c r="D480" s="170" t="s">
        <v>137</v>
      </c>
      <c r="E480" s="171" t="s">
        <v>781</v>
      </c>
      <c r="F480" s="172" t="s">
        <v>782</v>
      </c>
      <c r="G480" s="173" t="s">
        <v>286</v>
      </c>
      <c r="H480" s="174">
        <v>4</v>
      </c>
      <c r="I480" s="175"/>
      <c r="J480" s="176">
        <f>ROUND(I480*H480,2)</f>
        <v>0</v>
      </c>
      <c r="K480" s="172" t="s">
        <v>141</v>
      </c>
      <c r="L480" s="41"/>
      <c r="M480" s="177" t="s">
        <v>5</v>
      </c>
      <c r="N480" s="178" t="s">
        <v>42</v>
      </c>
      <c r="O480" s="42"/>
      <c r="P480" s="179">
        <f>O480*H480</f>
        <v>0</v>
      </c>
      <c r="Q480" s="179">
        <v>0</v>
      </c>
      <c r="R480" s="179">
        <f>Q480*H480</f>
        <v>0</v>
      </c>
      <c r="S480" s="179">
        <v>2.5170000000000001E-2</v>
      </c>
      <c r="T480" s="180">
        <f>S480*H480</f>
        <v>0.10068000000000001</v>
      </c>
      <c r="AR480" s="24" t="s">
        <v>232</v>
      </c>
      <c r="AT480" s="24" t="s">
        <v>137</v>
      </c>
      <c r="AU480" s="24" t="s">
        <v>143</v>
      </c>
      <c r="AY480" s="24" t="s">
        <v>135</v>
      </c>
      <c r="BE480" s="181">
        <f>IF(N480="základní",J480,0)</f>
        <v>0</v>
      </c>
      <c r="BF480" s="181">
        <f>IF(N480="snížená",J480,0)</f>
        <v>0</v>
      </c>
      <c r="BG480" s="181">
        <f>IF(N480="zákl. přenesená",J480,0)</f>
        <v>0</v>
      </c>
      <c r="BH480" s="181">
        <f>IF(N480="sníž. přenesená",J480,0)</f>
        <v>0</v>
      </c>
      <c r="BI480" s="181">
        <f>IF(N480="nulová",J480,0)</f>
        <v>0</v>
      </c>
      <c r="BJ480" s="24" t="s">
        <v>143</v>
      </c>
      <c r="BK480" s="181">
        <f>ROUND(I480*H480,2)</f>
        <v>0</v>
      </c>
      <c r="BL480" s="24" t="s">
        <v>232</v>
      </c>
      <c r="BM480" s="24" t="s">
        <v>783</v>
      </c>
    </row>
    <row r="481" spans="2:65" s="1" customFormat="1" ht="16.5" customHeight="1" x14ac:dyDescent="0.3">
      <c r="B481" s="169"/>
      <c r="C481" s="170" t="s">
        <v>784</v>
      </c>
      <c r="D481" s="170" t="s">
        <v>137</v>
      </c>
      <c r="E481" s="171" t="s">
        <v>785</v>
      </c>
      <c r="F481" s="172" t="s">
        <v>786</v>
      </c>
      <c r="G481" s="173" t="s">
        <v>245</v>
      </c>
      <c r="H481" s="174">
        <v>1.0999999999999999E-2</v>
      </c>
      <c r="I481" s="175"/>
      <c r="J481" s="176">
        <f>ROUND(I481*H481,2)</f>
        <v>0</v>
      </c>
      <c r="K481" s="172" t="s">
        <v>141</v>
      </c>
      <c r="L481" s="41"/>
      <c r="M481" s="177" t="s">
        <v>5</v>
      </c>
      <c r="N481" s="178" t="s">
        <v>42</v>
      </c>
      <c r="O481" s="42"/>
      <c r="P481" s="179">
        <f>O481*H481</f>
        <v>0</v>
      </c>
      <c r="Q481" s="179">
        <v>0</v>
      </c>
      <c r="R481" s="179">
        <f>Q481*H481</f>
        <v>0</v>
      </c>
      <c r="S481" s="179">
        <v>0</v>
      </c>
      <c r="T481" s="180">
        <f>S481*H481</f>
        <v>0</v>
      </c>
      <c r="AR481" s="24" t="s">
        <v>232</v>
      </c>
      <c r="AT481" s="24" t="s">
        <v>137</v>
      </c>
      <c r="AU481" s="24" t="s">
        <v>143</v>
      </c>
      <c r="AY481" s="24" t="s">
        <v>135</v>
      </c>
      <c r="BE481" s="181">
        <f>IF(N481="základní",J481,0)</f>
        <v>0</v>
      </c>
      <c r="BF481" s="181">
        <f>IF(N481="snížená",J481,0)</f>
        <v>0</v>
      </c>
      <c r="BG481" s="181">
        <f>IF(N481="zákl. přenesená",J481,0)</f>
        <v>0</v>
      </c>
      <c r="BH481" s="181">
        <f>IF(N481="sníž. přenesená",J481,0)</f>
        <v>0</v>
      </c>
      <c r="BI481" s="181">
        <f>IF(N481="nulová",J481,0)</f>
        <v>0</v>
      </c>
      <c r="BJ481" s="24" t="s">
        <v>143</v>
      </c>
      <c r="BK481" s="181">
        <f>ROUND(I481*H481,2)</f>
        <v>0</v>
      </c>
      <c r="BL481" s="24" t="s">
        <v>232</v>
      </c>
      <c r="BM481" s="24" t="s">
        <v>787</v>
      </c>
    </row>
    <row r="482" spans="2:65" s="1" customFormat="1" ht="16.5" customHeight="1" x14ac:dyDescent="0.3">
      <c r="B482" s="169"/>
      <c r="C482" s="170" t="s">
        <v>788</v>
      </c>
      <c r="D482" s="170" t="s">
        <v>137</v>
      </c>
      <c r="E482" s="171" t="s">
        <v>789</v>
      </c>
      <c r="F482" s="172" t="s">
        <v>790</v>
      </c>
      <c r="G482" s="173" t="s">
        <v>245</v>
      </c>
      <c r="H482" s="174">
        <v>1.0999999999999999E-2</v>
      </c>
      <c r="I482" s="175"/>
      <c r="J482" s="176">
        <f>ROUND(I482*H482,2)</f>
        <v>0</v>
      </c>
      <c r="K482" s="172" t="s">
        <v>141</v>
      </c>
      <c r="L482" s="41"/>
      <c r="M482" s="177" t="s">
        <v>5</v>
      </c>
      <c r="N482" s="178" t="s">
        <v>42</v>
      </c>
      <c r="O482" s="42"/>
      <c r="P482" s="179">
        <f>O482*H482</f>
        <v>0</v>
      </c>
      <c r="Q482" s="179">
        <v>0</v>
      </c>
      <c r="R482" s="179">
        <f>Q482*H482</f>
        <v>0</v>
      </c>
      <c r="S482" s="179">
        <v>0</v>
      </c>
      <c r="T482" s="180">
        <f>S482*H482</f>
        <v>0</v>
      </c>
      <c r="AR482" s="24" t="s">
        <v>232</v>
      </c>
      <c r="AT482" s="24" t="s">
        <v>137</v>
      </c>
      <c r="AU482" s="24" t="s">
        <v>143</v>
      </c>
      <c r="AY482" s="24" t="s">
        <v>135</v>
      </c>
      <c r="BE482" s="181">
        <f>IF(N482="základní",J482,0)</f>
        <v>0</v>
      </c>
      <c r="BF482" s="181">
        <f>IF(N482="snížená",J482,0)</f>
        <v>0</v>
      </c>
      <c r="BG482" s="181">
        <f>IF(N482="zákl. přenesená",J482,0)</f>
        <v>0</v>
      </c>
      <c r="BH482" s="181">
        <f>IF(N482="sníž. přenesená",J482,0)</f>
        <v>0</v>
      </c>
      <c r="BI482" s="181">
        <f>IF(N482="nulová",J482,0)</f>
        <v>0</v>
      </c>
      <c r="BJ482" s="24" t="s">
        <v>143</v>
      </c>
      <c r="BK482" s="181">
        <f>ROUND(I482*H482,2)</f>
        <v>0</v>
      </c>
      <c r="BL482" s="24" t="s">
        <v>232</v>
      </c>
      <c r="BM482" s="24" t="s">
        <v>791</v>
      </c>
    </row>
    <row r="483" spans="2:65" s="10" customFormat="1" ht="29.85" customHeight="1" x14ac:dyDescent="0.3">
      <c r="B483" s="156"/>
      <c r="D483" s="157" t="s">
        <v>69</v>
      </c>
      <c r="E483" s="167" t="s">
        <v>792</v>
      </c>
      <c r="F483" s="167" t="s">
        <v>793</v>
      </c>
      <c r="I483" s="159"/>
      <c r="J483" s="168">
        <f>BK483</f>
        <v>0</v>
      </c>
      <c r="L483" s="156"/>
      <c r="M483" s="161"/>
      <c r="N483" s="162"/>
      <c r="O483" s="162"/>
      <c r="P483" s="163">
        <f>SUM(P484:P509)</f>
        <v>0</v>
      </c>
      <c r="Q483" s="162"/>
      <c r="R483" s="163">
        <f>SUM(R484:R509)</f>
        <v>1.0593060900000002</v>
      </c>
      <c r="S483" s="162"/>
      <c r="T483" s="164">
        <f>SUM(T484:T509)</f>
        <v>0</v>
      </c>
      <c r="AR483" s="157" t="s">
        <v>143</v>
      </c>
      <c r="AT483" s="165" t="s">
        <v>69</v>
      </c>
      <c r="AU483" s="165" t="s">
        <v>78</v>
      </c>
      <c r="AY483" s="157" t="s">
        <v>135</v>
      </c>
      <c r="BK483" s="166">
        <f>SUM(BK484:BK509)</f>
        <v>0</v>
      </c>
    </row>
    <row r="484" spans="2:65" s="1" customFormat="1" ht="16.5" customHeight="1" x14ac:dyDescent="0.3">
      <c r="B484" s="169"/>
      <c r="C484" s="170" t="s">
        <v>794</v>
      </c>
      <c r="D484" s="170" t="s">
        <v>137</v>
      </c>
      <c r="E484" s="171" t="s">
        <v>795</v>
      </c>
      <c r="F484" s="172" t="s">
        <v>796</v>
      </c>
      <c r="G484" s="173" t="s">
        <v>140</v>
      </c>
      <c r="H484" s="174">
        <v>33.78</v>
      </c>
      <c r="I484" s="175"/>
      <c r="J484" s="176">
        <f>ROUND(I484*H484,2)</f>
        <v>0</v>
      </c>
      <c r="K484" s="172" t="s">
        <v>141</v>
      </c>
      <c r="L484" s="41"/>
      <c r="M484" s="177" t="s">
        <v>5</v>
      </c>
      <c r="N484" s="178" t="s">
        <v>42</v>
      </c>
      <c r="O484" s="42"/>
      <c r="P484" s="179">
        <f>O484*H484</f>
        <v>0</v>
      </c>
      <c r="Q484" s="179">
        <v>1.388E-2</v>
      </c>
      <c r="R484" s="179">
        <f>Q484*H484</f>
        <v>0.46886640000000002</v>
      </c>
      <c r="S484" s="179">
        <v>0</v>
      </c>
      <c r="T484" s="180">
        <f>S484*H484</f>
        <v>0</v>
      </c>
      <c r="AR484" s="24" t="s">
        <v>232</v>
      </c>
      <c r="AT484" s="24" t="s">
        <v>137</v>
      </c>
      <c r="AU484" s="24" t="s">
        <v>143</v>
      </c>
      <c r="AY484" s="24" t="s">
        <v>135</v>
      </c>
      <c r="BE484" s="181">
        <f>IF(N484="základní",J484,0)</f>
        <v>0</v>
      </c>
      <c r="BF484" s="181">
        <f>IF(N484="snížená",J484,0)</f>
        <v>0</v>
      </c>
      <c r="BG484" s="181">
        <f>IF(N484="zákl. přenesená",J484,0)</f>
        <v>0</v>
      </c>
      <c r="BH484" s="181">
        <f>IF(N484="sníž. přenesená",J484,0)</f>
        <v>0</v>
      </c>
      <c r="BI484" s="181">
        <f>IF(N484="nulová",J484,0)</f>
        <v>0</v>
      </c>
      <c r="BJ484" s="24" t="s">
        <v>143</v>
      </c>
      <c r="BK484" s="181">
        <f>ROUND(I484*H484,2)</f>
        <v>0</v>
      </c>
      <c r="BL484" s="24" t="s">
        <v>232</v>
      </c>
      <c r="BM484" s="24" t="s">
        <v>797</v>
      </c>
    </row>
    <row r="485" spans="2:65" s="11" customFormat="1" ht="13.5" x14ac:dyDescent="0.3">
      <c r="B485" s="182"/>
      <c r="D485" s="183" t="s">
        <v>145</v>
      </c>
      <c r="E485" s="184" t="s">
        <v>5</v>
      </c>
      <c r="F485" s="185" t="s">
        <v>798</v>
      </c>
      <c r="H485" s="184" t="s">
        <v>5</v>
      </c>
      <c r="I485" s="186"/>
      <c r="L485" s="182"/>
      <c r="M485" s="187"/>
      <c r="N485" s="188"/>
      <c r="O485" s="188"/>
      <c r="P485" s="188"/>
      <c r="Q485" s="188"/>
      <c r="R485" s="188"/>
      <c r="S485" s="188"/>
      <c r="T485" s="189"/>
      <c r="AT485" s="184" t="s">
        <v>145</v>
      </c>
      <c r="AU485" s="184" t="s">
        <v>143</v>
      </c>
      <c r="AV485" s="11" t="s">
        <v>78</v>
      </c>
      <c r="AW485" s="11" t="s">
        <v>34</v>
      </c>
      <c r="AX485" s="11" t="s">
        <v>70</v>
      </c>
      <c r="AY485" s="184" t="s">
        <v>135</v>
      </c>
    </row>
    <row r="486" spans="2:65" s="12" customFormat="1" ht="13.5" x14ac:dyDescent="0.3">
      <c r="B486" s="190"/>
      <c r="D486" s="183" t="s">
        <v>145</v>
      </c>
      <c r="E486" s="191" t="s">
        <v>5</v>
      </c>
      <c r="F486" s="192" t="s">
        <v>799</v>
      </c>
      <c r="H486" s="193">
        <v>33.78</v>
      </c>
      <c r="I486" s="194"/>
      <c r="L486" s="190"/>
      <c r="M486" s="195"/>
      <c r="N486" s="196"/>
      <c r="O486" s="196"/>
      <c r="P486" s="196"/>
      <c r="Q486" s="196"/>
      <c r="R486" s="196"/>
      <c r="S486" s="196"/>
      <c r="T486" s="197"/>
      <c r="AT486" s="191" t="s">
        <v>145</v>
      </c>
      <c r="AU486" s="191" t="s">
        <v>143</v>
      </c>
      <c r="AV486" s="12" t="s">
        <v>143</v>
      </c>
      <c r="AW486" s="12" t="s">
        <v>34</v>
      </c>
      <c r="AX486" s="12" t="s">
        <v>78</v>
      </c>
      <c r="AY486" s="191" t="s">
        <v>135</v>
      </c>
    </row>
    <row r="487" spans="2:65" s="1" customFormat="1" ht="16.5" customHeight="1" x14ac:dyDescent="0.3">
      <c r="B487" s="169"/>
      <c r="C487" s="170" t="s">
        <v>800</v>
      </c>
      <c r="D487" s="170" t="s">
        <v>137</v>
      </c>
      <c r="E487" s="171" t="s">
        <v>801</v>
      </c>
      <c r="F487" s="172" t="s">
        <v>802</v>
      </c>
      <c r="G487" s="173" t="s">
        <v>140</v>
      </c>
      <c r="H487" s="174">
        <v>33.78</v>
      </c>
      <c r="I487" s="175"/>
      <c r="J487" s="176">
        <f>ROUND(I487*H487,2)</f>
        <v>0</v>
      </c>
      <c r="K487" s="172" t="s">
        <v>141</v>
      </c>
      <c r="L487" s="41"/>
      <c r="M487" s="177" t="s">
        <v>5</v>
      </c>
      <c r="N487" s="178" t="s">
        <v>42</v>
      </c>
      <c r="O487" s="42"/>
      <c r="P487" s="179">
        <f>O487*H487</f>
        <v>0</v>
      </c>
      <c r="Q487" s="179">
        <v>2.0000000000000001E-4</v>
      </c>
      <c r="R487" s="179">
        <f>Q487*H487</f>
        <v>6.7560000000000007E-3</v>
      </c>
      <c r="S487" s="179">
        <v>0</v>
      </c>
      <c r="T487" s="180">
        <f>S487*H487</f>
        <v>0</v>
      </c>
      <c r="AR487" s="24" t="s">
        <v>232</v>
      </c>
      <c r="AT487" s="24" t="s">
        <v>137</v>
      </c>
      <c r="AU487" s="24" t="s">
        <v>143</v>
      </c>
      <c r="AY487" s="24" t="s">
        <v>135</v>
      </c>
      <c r="BE487" s="181">
        <f>IF(N487="základní",J487,0)</f>
        <v>0</v>
      </c>
      <c r="BF487" s="181">
        <f>IF(N487="snížená",J487,0)</f>
        <v>0</v>
      </c>
      <c r="BG487" s="181">
        <f>IF(N487="zákl. přenesená",J487,0)</f>
        <v>0</v>
      </c>
      <c r="BH487" s="181">
        <f>IF(N487="sníž. přenesená",J487,0)</f>
        <v>0</v>
      </c>
      <c r="BI487" s="181">
        <f>IF(N487="nulová",J487,0)</f>
        <v>0</v>
      </c>
      <c r="BJ487" s="24" t="s">
        <v>143</v>
      </c>
      <c r="BK487" s="181">
        <f>ROUND(I487*H487,2)</f>
        <v>0</v>
      </c>
      <c r="BL487" s="24" t="s">
        <v>232</v>
      </c>
      <c r="BM487" s="24" t="s">
        <v>803</v>
      </c>
    </row>
    <row r="488" spans="2:65" s="11" customFormat="1" ht="13.5" x14ac:dyDescent="0.3">
      <c r="B488" s="182"/>
      <c r="D488" s="183" t="s">
        <v>145</v>
      </c>
      <c r="E488" s="184" t="s">
        <v>5</v>
      </c>
      <c r="F488" s="185" t="s">
        <v>798</v>
      </c>
      <c r="H488" s="184" t="s">
        <v>5</v>
      </c>
      <c r="I488" s="186"/>
      <c r="L488" s="182"/>
      <c r="M488" s="187"/>
      <c r="N488" s="188"/>
      <c r="O488" s="188"/>
      <c r="P488" s="188"/>
      <c r="Q488" s="188"/>
      <c r="R488" s="188"/>
      <c r="S488" s="188"/>
      <c r="T488" s="189"/>
      <c r="AT488" s="184" t="s">
        <v>145</v>
      </c>
      <c r="AU488" s="184" t="s">
        <v>143</v>
      </c>
      <c r="AV488" s="11" t="s">
        <v>78</v>
      </c>
      <c r="AW488" s="11" t="s">
        <v>34</v>
      </c>
      <c r="AX488" s="11" t="s">
        <v>70</v>
      </c>
      <c r="AY488" s="184" t="s">
        <v>135</v>
      </c>
    </row>
    <row r="489" spans="2:65" s="12" customFormat="1" ht="13.5" x14ac:dyDescent="0.3">
      <c r="B489" s="190"/>
      <c r="D489" s="183" t="s">
        <v>145</v>
      </c>
      <c r="E489" s="191" t="s">
        <v>5</v>
      </c>
      <c r="F489" s="192" t="s">
        <v>799</v>
      </c>
      <c r="H489" s="193">
        <v>33.78</v>
      </c>
      <c r="I489" s="194"/>
      <c r="L489" s="190"/>
      <c r="M489" s="195"/>
      <c r="N489" s="196"/>
      <c r="O489" s="196"/>
      <c r="P489" s="196"/>
      <c r="Q489" s="196"/>
      <c r="R489" s="196"/>
      <c r="S489" s="196"/>
      <c r="T489" s="197"/>
      <c r="AT489" s="191" t="s">
        <v>145</v>
      </c>
      <c r="AU489" s="191" t="s">
        <v>143</v>
      </c>
      <c r="AV489" s="12" t="s">
        <v>143</v>
      </c>
      <c r="AW489" s="12" t="s">
        <v>34</v>
      </c>
      <c r="AX489" s="12" t="s">
        <v>78</v>
      </c>
      <c r="AY489" s="191" t="s">
        <v>135</v>
      </c>
    </row>
    <row r="490" spans="2:65" s="1" customFormat="1" ht="25.5" customHeight="1" x14ac:dyDescent="0.3">
      <c r="B490" s="169"/>
      <c r="C490" s="170" t="s">
        <v>804</v>
      </c>
      <c r="D490" s="170" t="s">
        <v>137</v>
      </c>
      <c r="E490" s="171" t="s">
        <v>805</v>
      </c>
      <c r="F490" s="172" t="s">
        <v>806</v>
      </c>
      <c r="G490" s="173" t="s">
        <v>160</v>
      </c>
      <c r="H490" s="174">
        <v>51.25</v>
      </c>
      <c r="I490" s="175"/>
      <c r="J490" s="176">
        <f>ROUND(I490*H490,2)</f>
        <v>0</v>
      </c>
      <c r="K490" s="172" t="s">
        <v>141</v>
      </c>
      <c r="L490" s="41"/>
      <c r="M490" s="177" t="s">
        <v>5</v>
      </c>
      <c r="N490" s="178" t="s">
        <v>42</v>
      </c>
      <c r="O490" s="42"/>
      <c r="P490" s="179">
        <f>O490*H490</f>
        <v>0</v>
      </c>
      <c r="Q490" s="179">
        <v>0</v>
      </c>
      <c r="R490" s="179">
        <f>Q490*H490</f>
        <v>0</v>
      </c>
      <c r="S490" s="179">
        <v>0</v>
      </c>
      <c r="T490" s="180">
        <f>S490*H490</f>
        <v>0</v>
      </c>
      <c r="AR490" s="24" t="s">
        <v>232</v>
      </c>
      <c r="AT490" s="24" t="s">
        <v>137</v>
      </c>
      <c r="AU490" s="24" t="s">
        <v>143</v>
      </c>
      <c r="AY490" s="24" t="s">
        <v>135</v>
      </c>
      <c r="BE490" s="181">
        <f>IF(N490="základní",J490,0)</f>
        <v>0</v>
      </c>
      <c r="BF490" s="181">
        <f>IF(N490="snížená",J490,0)</f>
        <v>0</v>
      </c>
      <c r="BG490" s="181">
        <f>IF(N490="zákl. přenesená",J490,0)</f>
        <v>0</v>
      </c>
      <c r="BH490" s="181">
        <f>IF(N490="sníž. přenesená",J490,0)</f>
        <v>0</v>
      </c>
      <c r="BI490" s="181">
        <f>IF(N490="nulová",J490,0)</f>
        <v>0</v>
      </c>
      <c r="BJ490" s="24" t="s">
        <v>143</v>
      </c>
      <c r="BK490" s="181">
        <f>ROUND(I490*H490,2)</f>
        <v>0</v>
      </c>
      <c r="BL490" s="24" t="s">
        <v>232</v>
      </c>
      <c r="BM490" s="24" t="s">
        <v>807</v>
      </c>
    </row>
    <row r="491" spans="2:65" s="11" customFormat="1" ht="13.5" x14ac:dyDescent="0.3">
      <c r="B491" s="182"/>
      <c r="D491" s="183" t="s">
        <v>145</v>
      </c>
      <c r="E491" s="184" t="s">
        <v>5</v>
      </c>
      <c r="F491" s="185" t="s">
        <v>808</v>
      </c>
      <c r="H491" s="184" t="s">
        <v>5</v>
      </c>
      <c r="I491" s="186"/>
      <c r="L491" s="182"/>
      <c r="M491" s="187"/>
      <c r="N491" s="188"/>
      <c r="O491" s="188"/>
      <c r="P491" s="188"/>
      <c r="Q491" s="188"/>
      <c r="R491" s="188"/>
      <c r="S491" s="188"/>
      <c r="T491" s="189"/>
      <c r="AT491" s="184" t="s">
        <v>145</v>
      </c>
      <c r="AU491" s="184" t="s">
        <v>143</v>
      </c>
      <c r="AV491" s="11" t="s">
        <v>78</v>
      </c>
      <c r="AW491" s="11" t="s">
        <v>34</v>
      </c>
      <c r="AX491" s="11" t="s">
        <v>70</v>
      </c>
      <c r="AY491" s="184" t="s">
        <v>135</v>
      </c>
    </row>
    <row r="492" spans="2:65" s="12" customFormat="1" ht="13.5" x14ac:dyDescent="0.3">
      <c r="B492" s="190"/>
      <c r="D492" s="183" t="s">
        <v>145</v>
      </c>
      <c r="E492" s="191" t="s">
        <v>5</v>
      </c>
      <c r="F492" s="192" t="s">
        <v>809</v>
      </c>
      <c r="H492" s="193">
        <v>51.25</v>
      </c>
      <c r="I492" s="194"/>
      <c r="L492" s="190"/>
      <c r="M492" s="195"/>
      <c r="N492" s="196"/>
      <c r="O492" s="196"/>
      <c r="P492" s="196"/>
      <c r="Q492" s="196"/>
      <c r="R492" s="196"/>
      <c r="S492" s="196"/>
      <c r="T492" s="197"/>
      <c r="AT492" s="191" t="s">
        <v>145</v>
      </c>
      <c r="AU492" s="191" t="s">
        <v>143</v>
      </c>
      <c r="AV492" s="12" t="s">
        <v>143</v>
      </c>
      <c r="AW492" s="12" t="s">
        <v>34</v>
      </c>
      <c r="AX492" s="12" t="s">
        <v>78</v>
      </c>
      <c r="AY492" s="191" t="s">
        <v>135</v>
      </c>
    </row>
    <row r="493" spans="2:65" s="1" customFormat="1" ht="16.5" customHeight="1" x14ac:dyDescent="0.3">
      <c r="B493" s="169"/>
      <c r="C493" s="206" t="s">
        <v>810</v>
      </c>
      <c r="D493" s="206" t="s">
        <v>289</v>
      </c>
      <c r="E493" s="207" t="s">
        <v>811</v>
      </c>
      <c r="F493" s="208" t="s">
        <v>812</v>
      </c>
      <c r="G493" s="209" t="s">
        <v>166</v>
      </c>
      <c r="H493" s="210">
        <v>0.56399999999999995</v>
      </c>
      <c r="I493" s="211"/>
      <c r="J493" s="212">
        <f>ROUND(I493*H493,2)</f>
        <v>0</v>
      </c>
      <c r="K493" s="208" t="s">
        <v>141</v>
      </c>
      <c r="L493" s="213"/>
      <c r="M493" s="214" t="s">
        <v>5</v>
      </c>
      <c r="N493" s="215" t="s">
        <v>42</v>
      </c>
      <c r="O493" s="42"/>
      <c r="P493" s="179">
        <f>O493*H493</f>
        <v>0</v>
      </c>
      <c r="Q493" s="179">
        <v>0.55000000000000004</v>
      </c>
      <c r="R493" s="179">
        <f>Q493*H493</f>
        <v>0.31019999999999998</v>
      </c>
      <c r="S493" s="179">
        <v>0</v>
      </c>
      <c r="T493" s="180">
        <f>S493*H493</f>
        <v>0</v>
      </c>
      <c r="AR493" s="24" t="s">
        <v>323</v>
      </c>
      <c r="AT493" s="24" t="s">
        <v>289</v>
      </c>
      <c r="AU493" s="24" t="s">
        <v>143</v>
      </c>
      <c r="AY493" s="24" t="s">
        <v>135</v>
      </c>
      <c r="BE493" s="181">
        <f>IF(N493="základní",J493,0)</f>
        <v>0</v>
      </c>
      <c r="BF493" s="181">
        <f>IF(N493="snížená",J493,0)</f>
        <v>0</v>
      </c>
      <c r="BG493" s="181">
        <f>IF(N493="zákl. přenesená",J493,0)</f>
        <v>0</v>
      </c>
      <c r="BH493" s="181">
        <f>IF(N493="sníž. přenesená",J493,0)</f>
        <v>0</v>
      </c>
      <c r="BI493" s="181">
        <f>IF(N493="nulová",J493,0)</f>
        <v>0</v>
      </c>
      <c r="BJ493" s="24" t="s">
        <v>143</v>
      </c>
      <c r="BK493" s="181">
        <f>ROUND(I493*H493,2)</f>
        <v>0</v>
      </c>
      <c r="BL493" s="24" t="s">
        <v>232</v>
      </c>
      <c r="BM493" s="24" t="s">
        <v>813</v>
      </c>
    </row>
    <row r="494" spans="2:65" s="11" customFormat="1" ht="13.5" x14ac:dyDescent="0.3">
      <c r="B494" s="182"/>
      <c r="D494" s="183" t="s">
        <v>145</v>
      </c>
      <c r="E494" s="184" t="s">
        <v>5</v>
      </c>
      <c r="F494" s="185" t="s">
        <v>808</v>
      </c>
      <c r="H494" s="184" t="s">
        <v>5</v>
      </c>
      <c r="I494" s="186"/>
      <c r="L494" s="182"/>
      <c r="M494" s="187"/>
      <c r="N494" s="188"/>
      <c r="O494" s="188"/>
      <c r="P494" s="188"/>
      <c r="Q494" s="188"/>
      <c r="R494" s="188"/>
      <c r="S494" s="188"/>
      <c r="T494" s="189"/>
      <c r="AT494" s="184" t="s">
        <v>145</v>
      </c>
      <c r="AU494" s="184" t="s">
        <v>143</v>
      </c>
      <c r="AV494" s="11" t="s">
        <v>78</v>
      </c>
      <c r="AW494" s="11" t="s">
        <v>34</v>
      </c>
      <c r="AX494" s="11" t="s">
        <v>70</v>
      </c>
      <c r="AY494" s="184" t="s">
        <v>135</v>
      </c>
    </row>
    <row r="495" spans="2:65" s="12" customFormat="1" ht="13.5" x14ac:dyDescent="0.3">
      <c r="B495" s="190"/>
      <c r="D495" s="183" t="s">
        <v>145</v>
      </c>
      <c r="E495" s="191" t="s">
        <v>5</v>
      </c>
      <c r="F495" s="192" t="s">
        <v>814</v>
      </c>
      <c r="H495" s="193">
        <v>0.56399999999999995</v>
      </c>
      <c r="I495" s="194"/>
      <c r="L495" s="190"/>
      <c r="M495" s="195"/>
      <c r="N495" s="196"/>
      <c r="O495" s="196"/>
      <c r="P495" s="196"/>
      <c r="Q495" s="196"/>
      <c r="R495" s="196"/>
      <c r="S495" s="196"/>
      <c r="T495" s="197"/>
      <c r="AT495" s="191" t="s">
        <v>145</v>
      </c>
      <c r="AU495" s="191" t="s">
        <v>143</v>
      </c>
      <c r="AV495" s="12" t="s">
        <v>143</v>
      </c>
      <c r="AW495" s="12" t="s">
        <v>34</v>
      </c>
      <c r="AX495" s="12" t="s">
        <v>78</v>
      </c>
      <c r="AY495" s="191" t="s">
        <v>135</v>
      </c>
    </row>
    <row r="496" spans="2:65" s="1" customFormat="1" ht="25.5" customHeight="1" x14ac:dyDescent="0.3">
      <c r="B496" s="169"/>
      <c r="C496" s="170" t="s">
        <v>815</v>
      </c>
      <c r="D496" s="170" t="s">
        <v>137</v>
      </c>
      <c r="E496" s="171" t="s">
        <v>816</v>
      </c>
      <c r="F496" s="172" t="s">
        <v>817</v>
      </c>
      <c r="G496" s="173" t="s">
        <v>160</v>
      </c>
      <c r="H496" s="174">
        <v>29.6</v>
      </c>
      <c r="I496" s="175"/>
      <c r="J496" s="176">
        <f>ROUND(I496*H496,2)</f>
        <v>0</v>
      </c>
      <c r="K496" s="172" t="s">
        <v>141</v>
      </c>
      <c r="L496" s="41"/>
      <c r="M496" s="177" t="s">
        <v>5</v>
      </c>
      <c r="N496" s="178" t="s">
        <v>42</v>
      </c>
      <c r="O496" s="42"/>
      <c r="P496" s="179">
        <f>O496*H496</f>
        <v>0</v>
      </c>
      <c r="Q496" s="179">
        <v>0</v>
      </c>
      <c r="R496" s="179">
        <f>Q496*H496</f>
        <v>0</v>
      </c>
      <c r="S496" s="179">
        <v>0</v>
      </c>
      <c r="T496" s="180">
        <f>S496*H496</f>
        <v>0</v>
      </c>
      <c r="AR496" s="24" t="s">
        <v>232</v>
      </c>
      <c r="AT496" s="24" t="s">
        <v>137</v>
      </c>
      <c r="AU496" s="24" t="s">
        <v>143</v>
      </c>
      <c r="AY496" s="24" t="s">
        <v>135</v>
      </c>
      <c r="BE496" s="181">
        <f>IF(N496="základní",J496,0)</f>
        <v>0</v>
      </c>
      <c r="BF496" s="181">
        <f>IF(N496="snížená",J496,0)</f>
        <v>0</v>
      </c>
      <c r="BG496" s="181">
        <f>IF(N496="zákl. přenesená",J496,0)</f>
        <v>0</v>
      </c>
      <c r="BH496" s="181">
        <f>IF(N496="sníž. přenesená",J496,0)</f>
        <v>0</v>
      </c>
      <c r="BI496" s="181">
        <f>IF(N496="nulová",J496,0)</f>
        <v>0</v>
      </c>
      <c r="BJ496" s="24" t="s">
        <v>143</v>
      </c>
      <c r="BK496" s="181">
        <f>ROUND(I496*H496,2)</f>
        <v>0</v>
      </c>
      <c r="BL496" s="24" t="s">
        <v>232</v>
      </c>
      <c r="BM496" s="24" t="s">
        <v>818</v>
      </c>
    </row>
    <row r="497" spans="2:65" s="11" customFormat="1" ht="13.5" x14ac:dyDescent="0.3">
      <c r="B497" s="182"/>
      <c r="D497" s="183" t="s">
        <v>145</v>
      </c>
      <c r="E497" s="184" t="s">
        <v>5</v>
      </c>
      <c r="F497" s="185" t="s">
        <v>808</v>
      </c>
      <c r="H497" s="184" t="s">
        <v>5</v>
      </c>
      <c r="I497" s="186"/>
      <c r="L497" s="182"/>
      <c r="M497" s="187"/>
      <c r="N497" s="188"/>
      <c r="O497" s="188"/>
      <c r="P497" s="188"/>
      <c r="Q497" s="188"/>
      <c r="R497" s="188"/>
      <c r="S497" s="188"/>
      <c r="T497" s="189"/>
      <c r="AT497" s="184" t="s">
        <v>145</v>
      </c>
      <c r="AU497" s="184" t="s">
        <v>143</v>
      </c>
      <c r="AV497" s="11" t="s">
        <v>78</v>
      </c>
      <c r="AW497" s="11" t="s">
        <v>34</v>
      </c>
      <c r="AX497" s="11" t="s">
        <v>70</v>
      </c>
      <c r="AY497" s="184" t="s">
        <v>135</v>
      </c>
    </row>
    <row r="498" spans="2:65" s="12" customFormat="1" ht="13.5" x14ac:dyDescent="0.3">
      <c r="B498" s="190"/>
      <c r="D498" s="183" t="s">
        <v>145</v>
      </c>
      <c r="E498" s="191" t="s">
        <v>5</v>
      </c>
      <c r="F498" s="192" t="s">
        <v>819</v>
      </c>
      <c r="H498" s="193">
        <v>29.6</v>
      </c>
      <c r="I498" s="194"/>
      <c r="L498" s="190"/>
      <c r="M498" s="195"/>
      <c r="N498" s="196"/>
      <c r="O498" s="196"/>
      <c r="P498" s="196"/>
      <c r="Q498" s="196"/>
      <c r="R498" s="196"/>
      <c r="S498" s="196"/>
      <c r="T498" s="197"/>
      <c r="AT498" s="191" t="s">
        <v>145</v>
      </c>
      <c r="AU498" s="191" t="s">
        <v>143</v>
      </c>
      <c r="AV498" s="12" t="s">
        <v>143</v>
      </c>
      <c r="AW498" s="12" t="s">
        <v>34</v>
      </c>
      <c r="AX498" s="12" t="s">
        <v>78</v>
      </c>
      <c r="AY498" s="191" t="s">
        <v>135</v>
      </c>
    </row>
    <row r="499" spans="2:65" s="1" customFormat="1" ht="16.5" customHeight="1" x14ac:dyDescent="0.3">
      <c r="B499" s="169"/>
      <c r="C499" s="206" t="s">
        <v>820</v>
      </c>
      <c r="D499" s="206" t="s">
        <v>289</v>
      </c>
      <c r="E499" s="207" t="s">
        <v>821</v>
      </c>
      <c r="F499" s="208" t="s">
        <v>822</v>
      </c>
      <c r="G499" s="209" t="s">
        <v>166</v>
      </c>
      <c r="H499" s="210">
        <v>0.45600000000000002</v>
      </c>
      <c r="I499" s="211"/>
      <c r="J499" s="212">
        <f>ROUND(I499*H499,2)</f>
        <v>0</v>
      </c>
      <c r="K499" s="208" t="s">
        <v>141</v>
      </c>
      <c r="L499" s="213"/>
      <c r="M499" s="214" t="s">
        <v>5</v>
      </c>
      <c r="N499" s="215" t="s">
        <v>42</v>
      </c>
      <c r="O499" s="42"/>
      <c r="P499" s="179">
        <f>O499*H499</f>
        <v>0</v>
      </c>
      <c r="Q499" s="179">
        <v>0.55000000000000004</v>
      </c>
      <c r="R499" s="179">
        <f>Q499*H499</f>
        <v>0.25080000000000002</v>
      </c>
      <c r="S499" s="179">
        <v>0</v>
      </c>
      <c r="T499" s="180">
        <f>S499*H499</f>
        <v>0</v>
      </c>
      <c r="AR499" s="24" t="s">
        <v>323</v>
      </c>
      <c r="AT499" s="24" t="s">
        <v>289</v>
      </c>
      <c r="AU499" s="24" t="s">
        <v>143</v>
      </c>
      <c r="AY499" s="24" t="s">
        <v>135</v>
      </c>
      <c r="BE499" s="181">
        <f>IF(N499="základní",J499,0)</f>
        <v>0</v>
      </c>
      <c r="BF499" s="181">
        <f>IF(N499="snížená",J499,0)</f>
        <v>0</v>
      </c>
      <c r="BG499" s="181">
        <f>IF(N499="zákl. přenesená",J499,0)</f>
        <v>0</v>
      </c>
      <c r="BH499" s="181">
        <f>IF(N499="sníž. přenesená",J499,0)</f>
        <v>0</v>
      </c>
      <c r="BI499" s="181">
        <f>IF(N499="nulová",J499,0)</f>
        <v>0</v>
      </c>
      <c r="BJ499" s="24" t="s">
        <v>143</v>
      </c>
      <c r="BK499" s="181">
        <f>ROUND(I499*H499,2)</f>
        <v>0</v>
      </c>
      <c r="BL499" s="24" t="s">
        <v>232</v>
      </c>
      <c r="BM499" s="24" t="s">
        <v>823</v>
      </c>
    </row>
    <row r="500" spans="2:65" s="11" customFormat="1" ht="13.5" x14ac:dyDescent="0.3">
      <c r="B500" s="182"/>
      <c r="D500" s="183" t="s">
        <v>145</v>
      </c>
      <c r="E500" s="184" t="s">
        <v>5</v>
      </c>
      <c r="F500" s="185" t="s">
        <v>808</v>
      </c>
      <c r="H500" s="184" t="s">
        <v>5</v>
      </c>
      <c r="I500" s="186"/>
      <c r="L500" s="182"/>
      <c r="M500" s="187"/>
      <c r="N500" s="188"/>
      <c r="O500" s="188"/>
      <c r="P500" s="188"/>
      <c r="Q500" s="188"/>
      <c r="R500" s="188"/>
      <c r="S500" s="188"/>
      <c r="T500" s="189"/>
      <c r="AT500" s="184" t="s">
        <v>145</v>
      </c>
      <c r="AU500" s="184" t="s">
        <v>143</v>
      </c>
      <c r="AV500" s="11" t="s">
        <v>78</v>
      </c>
      <c r="AW500" s="11" t="s">
        <v>34</v>
      </c>
      <c r="AX500" s="11" t="s">
        <v>70</v>
      </c>
      <c r="AY500" s="184" t="s">
        <v>135</v>
      </c>
    </row>
    <row r="501" spans="2:65" s="12" customFormat="1" ht="13.5" x14ac:dyDescent="0.3">
      <c r="B501" s="190"/>
      <c r="D501" s="183" t="s">
        <v>145</v>
      </c>
      <c r="E501" s="191" t="s">
        <v>5</v>
      </c>
      <c r="F501" s="192" t="s">
        <v>824</v>
      </c>
      <c r="H501" s="193">
        <v>0.45600000000000002</v>
      </c>
      <c r="I501" s="194"/>
      <c r="L501" s="190"/>
      <c r="M501" s="195"/>
      <c r="N501" s="196"/>
      <c r="O501" s="196"/>
      <c r="P501" s="196"/>
      <c r="Q501" s="196"/>
      <c r="R501" s="196"/>
      <c r="S501" s="196"/>
      <c r="T501" s="197"/>
      <c r="AT501" s="191" t="s">
        <v>145</v>
      </c>
      <c r="AU501" s="191" t="s">
        <v>143</v>
      </c>
      <c r="AV501" s="12" t="s">
        <v>143</v>
      </c>
      <c r="AW501" s="12" t="s">
        <v>34</v>
      </c>
      <c r="AX501" s="12" t="s">
        <v>78</v>
      </c>
      <c r="AY501" s="191" t="s">
        <v>135</v>
      </c>
    </row>
    <row r="502" spans="2:65" s="1" customFormat="1" ht="16.5" customHeight="1" x14ac:dyDescent="0.3">
      <c r="B502" s="169"/>
      <c r="C502" s="170" t="s">
        <v>825</v>
      </c>
      <c r="D502" s="170" t="s">
        <v>137</v>
      </c>
      <c r="E502" s="171" t="s">
        <v>826</v>
      </c>
      <c r="F502" s="172" t="s">
        <v>827</v>
      </c>
      <c r="G502" s="173" t="s">
        <v>166</v>
      </c>
      <c r="H502" s="174">
        <v>0.92700000000000005</v>
      </c>
      <c r="I502" s="175"/>
      <c r="J502" s="176">
        <f>ROUND(I502*H502,2)</f>
        <v>0</v>
      </c>
      <c r="K502" s="172" t="s">
        <v>141</v>
      </c>
      <c r="L502" s="41"/>
      <c r="M502" s="177" t="s">
        <v>5</v>
      </c>
      <c r="N502" s="178" t="s">
        <v>42</v>
      </c>
      <c r="O502" s="42"/>
      <c r="P502" s="179">
        <f>O502*H502</f>
        <v>0</v>
      </c>
      <c r="Q502" s="179">
        <v>2.4469999999999999E-2</v>
      </c>
      <c r="R502" s="179">
        <f>Q502*H502</f>
        <v>2.2683689999999999E-2</v>
      </c>
      <c r="S502" s="179">
        <v>0</v>
      </c>
      <c r="T502" s="180">
        <f>S502*H502</f>
        <v>0</v>
      </c>
      <c r="AR502" s="24" t="s">
        <v>232</v>
      </c>
      <c r="AT502" s="24" t="s">
        <v>137</v>
      </c>
      <c r="AU502" s="24" t="s">
        <v>143</v>
      </c>
      <c r="AY502" s="24" t="s">
        <v>135</v>
      </c>
      <c r="BE502" s="181">
        <f>IF(N502="základní",J502,0)</f>
        <v>0</v>
      </c>
      <c r="BF502" s="181">
        <f>IF(N502="snížená",J502,0)</f>
        <v>0</v>
      </c>
      <c r="BG502" s="181">
        <f>IF(N502="zákl. přenesená",J502,0)</f>
        <v>0</v>
      </c>
      <c r="BH502" s="181">
        <f>IF(N502="sníž. přenesená",J502,0)</f>
        <v>0</v>
      </c>
      <c r="BI502" s="181">
        <f>IF(N502="nulová",J502,0)</f>
        <v>0</v>
      </c>
      <c r="BJ502" s="24" t="s">
        <v>143</v>
      </c>
      <c r="BK502" s="181">
        <f>ROUND(I502*H502,2)</f>
        <v>0</v>
      </c>
      <c r="BL502" s="24" t="s">
        <v>232</v>
      </c>
      <c r="BM502" s="24" t="s">
        <v>828</v>
      </c>
    </row>
    <row r="503" spans="2:65" s="11" customFormat="1" ht="13.5" x14ac:dyDescent="0.3">
      <c r="B503" s="182"/>
      <c r="D503" s="183" t="s">
        <v>145</v>
      </c>
      <c r="E503" s="184" t="s">
        <v>5</v>
      </c>
      <c r="F503" s="185" t="s">
        <v>808</v>
      </c>
      <c r="H503" s="184" t="s">
        <v>5</v>
      </c>
      <c r="I503" s="186"/>
      <c r="L503" s="182"/>
      <c r="M503" s="187"/>
      <c r="N503" s="188"/>
      <c r="O503" s="188"/>
      <c r="P503" s="188"/>
      <c r="Q503" s="188"/>
      <c r="R503" s="188"/>
      <c r="S503" s="188"/>
      <c r="T503" s="189"/>
      <c r="AT503" s="184" t="s">
        <v>145</v>
      </c>
      <c r="AU503" s="184" t="s">
        <v>143</v>
      </c>
      <c r="AV503" s="11" t="s">
        <v>78</v>
      </c>
      <c r="AW503" s="11" t="s">
        <v>34</v>
      </c>
      <c r="AX503" s="11" t="s">
        <v>70</v>
      </c>
      <c r="AY503" s="184" t="s">
        <v>135</v>
      </c>
    </row>
    <row r="504" spans="2:65" s="12" customFormat="1" ht="13.5" x14ac:dyDescent="0.3">
      <c r="B504" s="190"/>
      <c r="D504" s="183" t="s">
        <v>145</v>
      </c>
      <c r="E504" s="191" t="s">
        <v>5</v>
      </c>
      <c r="F504" s="192" t="s">
        <v>829</v>
      </c>
      <c r="H504" s="193">
        <v>0.51300000000000001</v>
      </c>
      <c r="I504" s="194"/>
      <c r="L504" s="190"/>
      <c r="M504" s="195"/>
      <c r="N504" s="196"/>
      <c r="O504" s="196"/>
      <c r="P504" s="196"/>
      <c r="Q504" s="196"/>
      <c r="R504" s="196"/>
      <c r="S504" s="196"/>
      <c r="T504" s="197"/>
      <c r="AT504" s="191" t="s">
        <v>145</v>
      </c>
      <c r="AU504" s="191" t="s">
        <v>143</v>
      </c>
      <c r="AV504" s="12" t="s">
        <v>143</v>
      </c>
      <c r="AW504" s="12" t="s">
        <v>34</v>
      </c>
      <c r="AX504" s="12" t="s">
        <v>70</v>
      </c>
      <c r="AY504" s="191" t="s">
        <v>135</v>
      </c>
    </row>
    <row r="505" spans="2:65" s="11" customFormat="1" ht="13.5" x14ac:dyDescent="0.3">
      <c r="B505" s="182"/>
      <c r="D505" s="183" t="s">
        <v>145</v>
      </c>
      <c r="E505" s="184" t="s">
        <v>5</v>
      </c>
      <c r="F505" s="185" t="s">
        <v>808</v>
      </c>
      <c r="H505" s="184" t="s">
        <v>5</v>
      </c>
      <c r="I505" s="186"/>
      <c r="L505" s="182"/>
      <c r="M505" s="187"/>
      <c r="N505" s="188"/>
      <c r="O505" s="188"/>
      <c r="P505" s="188"/>
      <c r="Q505" s="188"/>
      <c r="R505" s="188"/>
      <c r="S505" s="188"/>
      <c r="T505" s="189"/>
      <c r="AT505" s="184" t="s">
        <v>145</v>
      </c>
      <c r="AU505" s="184" t="s">
        <v>143</v>
      </c>
      <c r="AV505" s="11" t="s">
        <v>78</v>
      </c>
      <c r="AW505" s="11" t="s">
        <v>34</v>
      </c>
      <c r="AX505" s="11" t="s">
        <v>70</v>
      </c>
      <c r="AY505" s="184" t="s">
        <v>135</v>
      </c>
    </row>
    <row r="506" spans="2:65" s="12" customFormat="1" ht="13.5" x14ac:dyDescent="0.3">
      <c r="B506" s="190"/>
      <c r="D506" s="183" t="s">
        <v>145</v>
      </c>
      <c r="E506" s="191" t="s">
        <v>5</v>
      </c>
      <c r="F506" s="192" t="s">
        <v>830</v>
      </c>
      <c r="H506" s="193">
        <v>0.41399999999999998</v>
      </c>
      <c r="I506" s="194"/>
      <c r="L506" s="190"/>
      <c r="M506" s="195"/>
      <c r="N506" s="196"/>
      <c r="O506" s="196"/>
      <c r="P506" s="196"/>
      <c r="Q506" s="196"/>
      <c r="R506" s="196"/>
      <c r="S506" s="196"/>
      <c r="T506" s="197"/>
      <c r="AT506" s="191" t="s">
        <v>145</v>
      </c>
      <c r="AU506" s="191" t="s">
        <v>143</v>
      </c>
      <c r="AV506" s="12" t="s">
        <v>143</v>
      </c>
      <c r="AW506" s="12" t="s">
        <v>34</v>
      </c>
      <c r="AX506" s="12" t="s">
        <v>70</v>
      </c>
      <c r="AY506" s="191" t="s">
        <v>135</v>
      </c>
    </row>
    <row r="507" spans="2:65" s="13" customFormat="1" ht="13.5" x14ac:dyDescent="0.3">
      <c r="B507" s="198"/>
      <c r="D507" s="183" t="s">
        <v>145</v>
      </c>
      <c r="E507" s="199" t="s">
        <v>5</v>
      </c>
      <c r="F507" s="200" t="s">
        <v>149</v>
      </c>
      <c r="H507" s="201">
        <v>0.92700000000000005</v>
      </c>
      <c r="I507" s="202"/>
      <c r="L507" s="198"/>
      <c r="M507" s="203"/>
      <c r="N507" s="204"/>
      <c r="O507" s="204"/>
      <c r="P507" s="204"/>
      <c r="Q507" s="204"/>
      <c r="R507" s="204"/>
      <c r="S507" s="204"/>
      <c r="T507" s="205"/>
      <c r="AT507" s="199" t="s">
        <v>145</v>
      </c>
      <c r="AU507" s="199" t="s">
        <v>143</v>
      </c>
      <c r="AV507" s="13" t="s">
        <v>142</v>
      </c>
      <c r="AW507" s="13" t="s">
        <v>34</v>
      </c>
      <c r="AX507" s="13" t="s">
        <v>78</v>
      </c>
      <c r="AY507" s="199" t="s">
        <v>135</v>
      </c>
    </row>
    <row r="508" spans="2:65" s="1" customFormat="1" ht="16.5" customHeight="1" x14ac:dyDescent="0.3">
      <c r="B508" s="169"/>
      <c r="C508" s="170" t="s">
        <v>831</v>
      </c>
      <c r="D508" s="170" t="s">
        <v>137</v>
      </c>
      <c r="E508" s="171" t="s">
        <v>832</v>
      </c>
      <c r="F508" s="172" t="s">
        <v>833</v>
      </c>
      <c r="G508" s="173" t="s">
        <v>245</v>
      </c>
      <c r="H508" s="174">
        <v>1.0589999999999999</v>
      </c>
      <c r="I508" s="175"/>
      <c r="J508" s="176">
        <f>ROUND(I508*H508,2)</f>
        <v>0</v>
      </c>
      <c r="K508" s="172" t="s">
        <v>141</v>
      </c>
      <c r="L508" s="41"/>
      <c r="M508" s="177" t="s">
        <v>5</v>
      </c>
      <c r="N508" s="178" t="s">
        <v>42</v>
      </c>
      <c r="O508" s="42"/>
      <c r="P508" s="179">
        <f>O508*H508</f>
        <v>0</v>
      </c>
      <c r="Q508" s="179">
        <v>0</v>
      </c>
      <c r="R508" s="179">
        <f>Q508*H508</f>
        <v>0</v>
      </c>
      <c r="S508" s="179">
        <v>0</v>
      </c>
      <c r="T508" s="180">
        <f>S508*H508</f>
        <v>0</v>
      </c>
      <c r="AR508" s="24" t="s">
        <v>232</v>
      </c>
      <c r="AT508" s="24" t="s">
        <v>137</v>
      </c>
      <c r="AU508" s="24" t="s">
        <v>143</v>
      </c>
      <c r="AY508" s="24" t="s">
        <v>135</v>
      </c>
      <c r="BE508" s="181">
        <f>IF(N508="základní",J508,0)</f>
        <v>0</v>
      </c>
      <c r="BF508" s="181">
        <f>IF(N508="snížená",J508,0)</f>
        <v>0</v>
      </c>
      <c r="BG508" s="181">
        <f>IF(N508="zákl. přenesená",J508,0)</f>
        <v>0</v>
      </c>
      <c r="BH508" s="181">
        <f>IF(N508="sníž. přenesená",J508,0)</f>
        <v>0</v>
      </c>
      <c r="BI508" s="181">
        <f>IF(N508="nulová",J508,0)</f>
        <v>0</v>
      </c>
      <c r="BJ508" s="24" t="s">
        <v>143</v>
      </c>
      <c r="BK508" s="181">
        <f>ROUND(I508*H508,2)</f>
        <v>0</v>
      </c>
      <c r="BL508" s="24" t="s">
        <v>232</v>
      </c>
      <c r="BM508" s="24" t="s">
        <v>834</v>
      </c>
    </row>
    <row r="509" spans="2:65" s="1" customFormat="1" ht="16.5" customHeight="1" x14ac:dyDescent="0.3">
      <c r="B509" s="169"/>
      <c r="C509" s="170" t="s">
        <v>835</v>
      </c>
      <c r="D509" s="170" t="s">
        <v>137</v>
      </c>
      <c r="E509" s="171" t="s">
        <v>836</v>
      </c>
      <c r="F509" s="172" t="s">
        <v>837</v>
      </c>
      <c r="G509" s="173" t="s">
        <v>245</v>
      </c>
      <c r="H509" s="174">
        <v>1.0589999999999999</v>
      </c>
      <c r="I509" s="175"/>
      <c r="J509" s="176">
        <f>ROUND(I509*H509,2)</f>
        <v>0</v>
      </c>
      <c r="K509" s="172" t="s">
        <v>141</v>
      </c>
      <c r="L509" s="41"/>
      <c r="M509" s="177" t="s">
        <v>5</v>
      </c>
      <c r="N509" s="178" t="s">
        <v>42</v>
      </c>
      <c r="O509" s="42"/>
      <c r="P509" s="179">
        <f>O509*H509</f>
        <v>0</v>
      </c>
      <c r="Q509" s="179">
        <v>0</v>
      </c>
      <c r="R509" s="179">
        <f>Q509*H509</f>
        <v>0</v>
      </c>
      <c r="S509" s="179">
        <v>0</v>
      </c>
      <c r="T509" s="180">
        <f>S509*H509</f>
        <v>0</v>
      </c>
      <c r="AR509" s="24" t="s">
        <v>232</v>
      </c>
      <c r="AT509" s="24" t="s">
        <v>137</v>
      </c>
      <c r="AU509" s="24" t="s">
        <v>143</v>
      </c>
      <c r="AY509" s="24" t="s">
        <v>135</v>
      </c>
      <c r="BE509" s="181">
        <f>IF(N509="základní",J509,0)</f>
        <v>0</v>
      </c>
      <c r="BF509" s="181">
        <f>IF(N509="snížená",J509,0)</f>
        <v>0</v>
      </c>
      <c r="BG509" s="181">
        <f>IF(N509="zákl. přenesená",J509,0)</f>
        <v>0</v>
      </c>
      <c r="BH509" s="181">
        <f>IF(N509="sníž. přenesená",J509,0)</f>
        <v>0</v>
      </c>
      <c r="BI509" s="181">
        <f>IF(N509="nulová",J509,0)</f>
        <v>0</v>
      </c>
      <c r="BJ509" s="24" t="s">
        <v>143</v>
      </c>
      <c r="BK509" s="181">
        <f>ROUND(I509*H509,2)</f>
        <v>0</v>
      </c>
      <c r="BL509" s="24" t="s">
        <v>232</v>
      </c>
      <c r="BM509" s="24" t="s">
        <v>838</v>
      </c>
    </row>
    <row r="510" spans="2:65" s="10" customFormat="1" ht="29.85" customHeight="1" x14ac:dyDescent="0.3">
      <c r="B510" s="156"/>
      <c r="D510" s="157" t="s">
        <v>69</v>
      </c>
      <c r="E510" s="167" t="s">
        <v>839</v>
      </c>
      <c r="F510" s="167" t="s">
        <v>840</v>
      </c>
      <c r="I510" s="159"/>
      <c r="J510" s="168">
        <f>BK510</f>
        <v>0</v>
      </c>
      <c r="L510" s="156"/>
      <c r="M510" s="161"/>
      <c r="N510" s="162"/>
      <c r="O510" s="162"/>
      <c r="P510" s="163">
        <f>SUM(P511:P520)</f>
        <v>0</v>
      </c>
      <c r="Q510" s="162"/>
      <c r="R510" s="163">
        <f>SUM(R511:R520)</f>
        <v>0.10371440000000001</v>
      </c>
      <c r="S510" s="162"/>
      <c r="T510" s="164">
        <f>SUM(T511:T520)</f>
        <v>0.25646075000000002</v>
      </c>
      <c r="AR510" s="157" t="s">
        <v>78</v>
      </c>
      <c r="AT510" s="165" t="s">
        <v>69</v>
      </c>
      <c r="AU510" s="165" t="s">
        <v>78</v>
      </c>
      <c r="AY510" s="157" t="s">
        <v>135</v>
      </c>
      <c r="BK510" s="166">
        <f>SUM(BK511:BK520)</f>
        <v>0</v>
      </c>
    </row>
    <row r="511" spans="2:65" s="1" customFormat="1" ht="16.5" customHeight="1" x14ac:dyDescent="0.3">
      <c r="B511" s="169"/>
      <c r="C511" s="170" t="s">
        <v>841</v>
      </c>
      <c r="D511" s="170" t="s">
        <v>137</v>
      </c>
      <c r="E511" s="171" t="s">
        <v>842</v>
      </c>
      <c r="F511" s="172" t="s">
        <v>843</v>
      </c>
      <c r="G511" s="173" t="s">
        <v>160</v>
      </c>
      <c r="H511" s="174">
        <v>69.224999999999994</v>
      </c>
      <c r="I511" s="175"/>
      <c r="J511" s="176">
        <f>ROUND(I511*H511,2)</f>
        <v>0</v>
      </c>
      <c r="K511" s="172" t="s">
        <v>141</v>
      </c>
      <c r="L511" s="41"/>
      <c r="M511" s="177" t="s">
        <v>5</v>
      </c>
      <c r="N511" s="178" t="s">
        <v>42</v>
      </c>
      <c r="O511" s="42"/>
      <c r="P511" s="179">
        <f>O511*H511</f>
        <v>0</v>
      </c>
      <c r="Q511" s="179">
        <v>0</v>
      </c>
      <c r="R511" s="179">
        <f>Q511*H511</f>
        <v>0</v>
      </c>
      <c r="S511" s="179">
        <v>1.67E-3</v>
      </c>
      <c r="T511" s="180">
        <f>S511*H511</f>
        <v>0.11560574999999999</v>
      </c>
      <c r="AR511" s="24" t="s">
        <v>232</v>
      </c>
      <c r="AT511" s="24" t="s">
        <v>137</v>
      </c>
      <c r="AU511" s="24" t="s">
        <v>143</v>
      </c>
      <c r="AY511" s="24" t="s">
        <v>135</v>
      </c>
      <c r="BE511" s="181">
        <f>IF(N511="základní",J511,0)</f>
        <v>0</v>
      </c>
      <c r="BF511" s="181">
        <f>IF(N511="snížená",J511,0)</f>
        <v>0</v>
      </c>
      <c r="BG511" s="181">
        <f>IF(N511="zákl. přenesená",J511,0)</f>
        <v>0</v>
      </c>
      <c r="BH511" s="181">
        <f>IF(N511="sníž. přenesená",J511,0)</f>
        <v>0</v>
      </c>
      <c r="BI511" s="181">
        <f>IF(N511="nulová",J511,0)</f>
        <v>0</v>
      </c>
      <c r="BJ511" s="24" t="s">
        <v>143</v>
      </c>
      <c r="BK511" s="181">
        <f>ROUND(I511*H511,2)</f>
        <v>0</v>
      </c>
      <c r="BL511" s="24" t="s">
        <v>232</v>
      </c>
      <c r="BM511" s="24" t="s">
        <v>844</v>
      </c>
    </row>
    <row r="512" spans="2:65" s="12" customFormat="1" ht="13.5" x14ac:dyDescent="0.3">
      <c r="B512" s="190"/>
      <c r="D512" s="183" t="s">
        <v>145</v>
      </c>
      <c r="E512" s="191" t="s">
        <v>5</v>
      </c>
      <c r="F512" s="192" t="s">
        <v>845</v>
      </c>
      <c r="H512" s="193">
        <v>69.224999999999994</v>
      </c>
      <c r="I512" s="194"/>
      <c r="L512" s="190"/>
      <c r="M512" s="195"/>
      <c r="N512" s="196"/>
      <c r="O512" s="196"/>
      <c r="P512" s="196"/>
      <c r="Q512" s="196"/>
      <c r="R512" s="196"/>
      <c r="S512" s="196"/>
      <c r="T512" s="197"/>
      <c r="AT512" s="191" t="s">
        <v>145</v>
      </c>
      <c r="AU512" s="191" t="s">
        <v>143</v>
      </c>
      <c r="AV512" s="12" t="s">
        <v>143</v>
      </c>
      <c r="AW512" s="12" t="s">
        <v>34</v>
      </c>
      <c r="AX512" s="12" t="s">
        <v>78</v>
      </c>
      <c r="AY512" s="191" t="s">
        <v>135</v>
      </c>
    </row>
    <row r="513" spans="2:65" s="1" customFormat="1" ht="16.5" customHeight="1" x14ac:dyDescent="0.3">
      <c r="B513" s="169"/>
      <c r="C513" s="170" t="s">
        <v>846</v>
      </c>
      <c r="D513" s="170" t="s">
        <v>137</v>
      </c>
      <c r="E513" s="171" t="s">
        <v>847</v>
      </c>
      <c r="F513" s="172" t="s">
        <v>848</v>
      </c>
      <c r="G513" s="173" t="s">
        <v>160</v>
      </c>
      <c r="H513" s="174">
        <v>35.75</v>
      </c>
      <c r="I513" s="175"/>
      <c r="J513" s="176">
        <f>ROUND(I513*H513,2)</f>
        <v>0</v>
      </c>
      <c r="K513" s="172" t="s">
        <v>141</v>
      </c>
      <c r="L513" s="41"/>
      <c r="M513" s="177" t="s">
        <v>5</v>
      </c>
      <c r="N513" s="178" t="s">
        <v>42</v>
      </c>
      <c r="O513" s="42"/>
      <c r="P513" s="179">
        <f>O513*H513</f>
        <v>0</v>
      </c>
      <c r="Q513" s="179">
        <v>0</v>
      </c>
      <c r="R513" s="179">
        <f>Q513*H513</f>
        <v>0</v>
      </c>
      <c r="S513" s="179">
        <v>3.9399999999999999E-3</v>
      </c>
      <c r="T513" s="180">
        <f>S513*H513</f>
        <v>0.14085500000000001</v>
      </c>
      <c r="AR513" s="24" t="s">
        <v>142</v>
      </c>
      <c r="AT513" s="24" t="s">
        <v>137</v>
      </c>
      <c r="AU513" s="24" t="s">
        <v>143</v>
      </c>
      <c r="AY513" s="24" t="s">
        <v>135</v>
      </c>
      <c r="BE513" s="181">
        <f>IF(N513="základní",J513,0)</f>
        <v>0</v>
      </c>
      <c r="BF513" s="181">
        <f>IF(N513="snížená",J513,0)</f>
        <v>0</v>
      </c>
      <c r="BG513" s="181">
        <f>IF(N513="zákl. přenesená",J513,0)</f>
        <v>0</v>
      </c>
      <c r="BH513" s="181">
        <f>IF(N513="sníž. přenesená",J513,0)</f>
        <v>0</v>
      </c>
      <c r="BI513" s="181">
        <f>IF(N513="nulová",J513,0)</f>
        <v>0</v>
      </c>
      <c r="BJ513" s="24" t="s">
        <v>143</v>
      </c>
      <c r="BK513" s="181">
        <f>ROUND(I513*H513,2)</f>
        <v>0</v>
      </c>
      <c r="BL513" s="24" t="s">
        <v>142</v>
      </c>
      <c r="BM513" s="24" t="s">
        <v>849</v>
      </c>
    </row>
    <row r="514" spans="2:65" s="12" customFormat="1" ht="13.5" x14ac:dyDescent="0.3">
      <c r="B514" s="190"/>
      <c r="D514" s="183" t="s">
        <v>145</v>
      </c>
      <c r="E514" s="191" t="s">
        <v>5</v>
      </c>
      <c r="F514" s="192" t="s">
        <v>850</v>
      </c>
      <c r="H514" s="193">
        <v>35.75</v>
      </c>
      <c r="I514" s="194"/>
      <c r="L514" s="190"/>
      <c r="M514" s="195"/>
      <c r="N514" s="196"/>
      <c r="O514" s="196"/>
      <c r="P514" s="196"/>
      <c r="Q514" s="196"/>
      <c r="R514" s="196"/>
      <c r="S514" s="196"/>
      <c r="T514" s="197"/>
      <c r="AT514" s="191" t="s">
        <v>145</v>
      </c>
      <c r="AU514" s="191" t="s">
        <v>143</v>
      </c>
      <c r="AV514" s="12" t="s">
        <v>143</v>
      </c>
      <c r="AW514" s="12" t="s">
        <v>34</v>
      </c>
      <c r="AX514" s="12" t="s">
        <v>78</v>
      </c>
      <c r="AY514" s="191" t="s">
        <v>135</v>
      </c>
    </row>
    <row r="515" spans="2:65" s="1" customFormat="1" ht="25.5" customHeight="1" x14ac:dyDescent="0.3">
      <c r="B515" s="169"/>
      <c r="C515" s="170" t="s">
        <v>851</v>
      </c>
      <c r="D515" s="170" t="s">
        <v>137</v>
      </c>
      <c r="E515" s="171" t="s">
        <v>852</v>
      </c>
      <c r="F515" s="172" t="s">
        <v>853</v>
      </c>
      <c r="G515" s="173" t="s">
        <v>160</v>
      </c>
      <c r="H515" s="174">
        <v>68.540000000000006</v>
      </c>
      <c r="I515" s="175"/>
      <c r="J515" s="176">
        <f>ROUND(I515*H515,2)</f>
        <v>0</v>
      </c>
      <c r="K515" s="172" t="s">
        <v>141</v>
      </c>
      <c r="L515" s="41"/>
      <c r="M515" s="177" t="s">
        <v>5</v>
      </c>
      <c r="N515" s="178" t="s">
        <v>42</v>
      </c>
      <c r="O515" s="42"/>
      <c r="P515" s="179">
        <f>O515*H515</f>
        <v>0</v>
      </c>
      <c r="Q515" s="179">
        <v>1.3600000000000001E-3</v>
      </c>
      <c r="R515" s="179">
        <f>Q515*H515</f>
        <v>9.3214400000000017E-2</v>
      </c>
      <c r="S515" s="179">
        <v>0</v>
      </c>
      <c r="T515" s="180">
        <f>S515*H515</f>
        <v>0</v>
      </c>
      <c r="AR515" s="24" t="s">
        <v>142</v>
      </c>
      <c r="AT515" s="24" t="s">
        <v>137</v>
      </c>
      <c r="AU515" s="24" t="s">
        <v>143</v>
      </c>
      <c r="AY515" s="24" t="s">
        <v>135</v>
      </c>
      <c r="BE515" s="181">
        <f>IF(N515="základní",J515,0)</f>
        <v>0</v>
      </c>
      <c r="BF515" s="181">
        <f>IF(N515="snížená",J515,0)</f>
        <v>0</v>
      </c>
      <c r="BG515" s="181">
        <f>IF(N515="zákl. přenesená",J515,0)</f>
        <v>0</v>
      </c>
      <c r="BH515" s="181">
        <f>IF(N515="sníž. přenesená",J515,0)</f>
        <v>0</v>
      </c>
      <c r="BI515" s="181">
        <f>IF(N515="nulová",J515,0)</f>
        <v>0</v>
      </c>
      <c r="BJ515" s="24" t="s">
        <v>143</v>
      </c>
      <c r="BK515" s="181">
        <f>ROUND(I515*H515,2)</f>
        <v>0</v>
      </c>
      <c r="BL515" s="24" t="s">
        <v>142</v>
      </c>
      <c r="BM515" s="24" t="s">
        <v>854</v>
      </c>
    </row>
    <row r="516" spans="2:65" s="12" customFormat="1" ht="13.5" x14ac:dyDescent="0.3">
      <c r="B516" s="190"/>
      <c r="D516" s="183" t="s">
        <v>145</v>
      </c>
      <c r="E516" s="191" t="s">
        <v>5</v>
      </c>
      <c r="F516" s="192" t="s">
        <v>855</v>
      </c>
      <c r="H516" s="193">
        <v>68.540000000000006</v>
      </c>
      <c r="I516" s="194"/>
      <c r="L516" s="190"/>
      <c r="M516" s="195"/>
      <c r="N516" s="196"/>
      <c r="O516" s="196"/>
      <c r="P516" s="196"/>
      <c r="Q516" s="196"/>
      <c r="R516" s="196"/>
      <c r="S516" s="196"/>
      <c r="T516" s="197"/>
      <c r="AT516" s="191" t="s">
        <v>145</v>
      </c>
      <c r="AU516" s="191" t="s">
        <v>143</v>
      </c>
      <c r="AV516" s="12" t="s">
        <v>143</v>
      </c>
      <c r="AW516" s="12" t="s">
        <v>34</v>
      </c>
      <c r="AX516" s="12" t="s">
        <v>78</v>
      </c>
      <c r="AY516" s="191" t="s">
        <v>135</v>
      </c>
    </row>
    <row r="517" spans="2:65" s="1" customFormat="1" ht="16.5" customHeight="1" x14ac:dyDescent="0.3">
      <c r="B517" s="169"/>
      <c r="C517" s="170" t="s">
        <v>856</v>
      </c>
      <c r="D517" s="170" t="s">
        <v>137</v>
      </c>
      <c r="E517" s="171" t="s">
        <v>857</v>
      </c>
      <c r="F517" s="172" t="s">
        <v>858</v>
      </c>
      <c r="G517" s="173" t="s">
        <v>160</v>
      </c>
      <c r="H517" s="174">
        <v>35.85</v>
      </c>
      <c r="I517" s="175"/>
      <c r="J517" s="176">
        <f>ROUND(I517*H517,2)</f>
        <v>0</v>
      </c>
      <c r="K517" s="172" t="s">
        <v>141</v>
      </c>
      <c r="L517" s="41"/>
      <c r="M517" s="177" t="s">
        <v>5</v>
      </c>
      <c r="N517" s="178" t="s">
        <v>42</v>
      </c>
      <c r="O517" s="42"/>
      <c r="P517" s="179">
        <f>O517*H517</f>
        <v>0</v>
      </c>
      <c r="Q517" s="179">
        <v>0</v>
      </c>
      <c r="R517" s="179">
        <f>Q517*H517</f>
        <v>0</v>
      </c>
      <c r="S517" s="179">
        <v>0</v>
      </c>
      <c r="T517" s="180">
        <f>S517*H517</f>
        <v>0</v>
      </c>
      <c r="AR517" s="24" t="s">
        <v>142</v>
      </c>
      <c r="AT517" s="24" t="s">
        <v>137</v>
      </c>
      <c r="AU517" s="24" t="s">
        <v>143</v>
      </c>
      <c r="AY517" s="24" t="s">
        <v>135</v>
      </c>
      <c r="BE517" s="181">
        <f>IF(N517="základní",J517,0)</f>
        <v>0</v>
      </c>
      <c r="BF517" s="181">
        <f>IF(N517="snížená",J517,0)</f>
        <v>0</v>
      </c>
      <c r="BG517" s="181">
        <f>IF(N517="zákl. přenesená",J517,0)</f>
        <v>0</v>
      </c>
      <c r="BH517" s="181">
        <f>IF(N517="sníž. přenesená",J517,0)</f>
        <v>0</v>
      </c>
      <c r="BI517" s="181">
        <f>IF(N517="nulová",J517,0)</f>
        <v>0</v>
      </c>
      <c r="BJ517" s="24" t="s">
        <v>143</v>
      </c>
      <c r="BK517" s="181">
        <f>ROUND(I517*H517,2)</f>
        <v>0</v>
      </c>
      <c r="BL517" s="24" t="s">
        <v>142</v>
      </c>
      <c r="BM517" s="24" t="s">
        <v>859</v>
      </c>
    </row>
    <row r="518" spans="2:65" s="1" customFormat="1" ht="16.5" customHeight="1" x14ac:dyDescent="0.3">
      <c r="B518" s="169"/>
      <c r="C518" s="206" t="s">
        <v>860</v>
      </c>
      <c r="D518" s="206" t="s">
        <v>289</v>
      </c>
      <c r="E518" s="207" t="s">
        <v>861</v>
      </c>
      <c r="F518" s="208" t="s">
        <v>862</v>
      </c>
      <c r="G518" s="209" t="s">
        <v>286</v>
      </c>
      <c r="H518" s="210">
        <v>35</v>
      </c>
      <c r="I518" s="211"/>
      <c r="J518" s="212">
        <f>ROUND(I518*H518,2)</f>
        <v>0</v>
      </c>
      <c r="K518" s="208" t="s">
        <v>141</v>
      </c>
      <c r="L518" s="213"/>
      <c r="M518" s="214" t="s">
        <v>5</v>
      </c>
      <c r="N518" s="215" t="s">
        <v>42</v>
      </c>
      <c r="O518" s="42"/>
      <c r="P518" s="179">
        <f>O518*H518</f>
        <v>0</v>
      </c>
      <c r="Q518" s="179">
        <v>2.9999999999999997E-4</v>
      </c>
      <c r="R518" s="179">
        <f>Q518*H518</f>
        <v>1.0499999999999999E-2</v>
      </c>
      <c r="S518" s="179">
        <v>0</v>
      </c>
      <c r="T518" s="180">
        <f>S518*H518</f>
        <v>0</v>
      </c>
      <c r="AR518" s="24" t="s">
        <v>186</v>
      </c>
      <c r="AT518" s="24" t="s">
        <v>289</v>
      </c>
      <c r="AU518" s="24" t="s">
        <v>143</v>
      </c>
      <c r="AY518" s="24" t="s">
        <v>135</v>
      </c>
      <c r="BE518" s="181">
        <f>IF(N518="základní",J518,0)</f>
        <v>0</v>
      </c>
      <c r="BF518" s="181">
        <f>IF(N518="snížená",J518,0)</f>
        <v>0</v>
      </c>
      <c r="BG518" s="181">
        <f>IF(N518="zákl. přenesená",J518,0)</f>
        <v>0</v>
      </c>
      <c r="BH518" s="181">
        <f>IF(N518="sníž. přenesená",J518,0)</f>
        <v>0</v>
      </c>
      <c r="BI518" s="181">
        <f>IF(N518="nulová",J518,0)</f>
        <v>0</v>
      </c>
      <c r="BJ518" s="24" t="s">
        <v>143</v>
      </c>
      <c r="BK518" s="181">
        <f>ROUND(I518*H518,2)</f>
        <v>0</v>
      </c>
      <c r="BL518" s="24" t="s">
        <v>142</v>
      </c>
      <c r="BM518" s="24" t="s">
        <v>863</v>
      </c>
    </row>
    <row r="519" spans="2:65" s="1" customFormat="1" ht="16.5" customHeight="1" x14ac:dyDescent="0.3">
      <c r="B519" s="169"/>
      <c r="C519" s="170" t="s">
        <v>864</v>
      </c>
      <c r="D519" s="170" t="s">
        <v>137</v>
      </c>
      <c r="E519" s="171" t="s">
        <v>865</v>
      </c>
      <c r="F519" s="172" t="s">
        <v>866</v>
      </c>
      <c r="G519" s="173" t="s">
        <v>245</v>
      </c>
      <c r="H519" s="174">
        <v>0.104</v>
      </c>
      <c r="I519" s="175"/>
      <c r="J519" s="176">
        <f>ROUND(I519*H519,2)</f>
        <v>0</v>
      </c>
      <c r="K519" s="172" t="s">
        <v>141</v>
      </c>
      <c r="L519" s="41"/>
      <c r="M519" s="177" t="s">
        <v>5</v>
      </c>
      <c r="N519" s="178" t="s">
        <v>42</v>
      </c>
      <c r="O519" s="42"/>
      <c r="P519" s="179">
        <f>O519*H519</f>
        <v>0</v>
      </c>
      <c r="Q519" s="179">
        <v>0</v>
      </c>
      <c r="R519" s="179">
        <f>Q519*H519</f>
        <v>0</v>
      </c>
      <c r="S519" s="179">
        <v>0</v>
      </c>
      <c r="T519" s="180">
        <f>S519*H519</f>
        <v>0</v>
      </c>
      <c r="AR519" s="24" t="s">
        <v>232</v>
      </c>
      <c r="AT519" s="24" t="s">
        <v>137</v>
      </c>
      <c r="AU519" s="24" t="s">
        <v>143</v>
      </c>
      <c r="AY519" s="24" t="s">
        <v>135</v>
      </c>
      <c r="BE519" s="181">
        <f>IF(N519="základní",J519,0)</f>
        <v>0</v>
      </c>
      <c r="BF519" s="181">
        <f>IF(N519="snížená",J519,0)</f>
        <v>0</v>
      </c>
      <c r="BG519" s="181">
        <f>IF(N519="zákl. přenesená",J519,0)</f>
        <v>0</v>
      </c>
      <c r="BH519" s="181">
        <f>IF(N519="sníž. přenesená",J519,0)</f>
        <v>0</v>
      </c>
      <c r="BI519" s="181">
        <f>IF(N519="nulová",J519,0)</f>
        <v>0</v>
      </c>
      <c r="BJ519" s="24" t="s">
        <v>143</v>
      </c>
      <c r="BK519" s="181">
        <f>ROUND(I519*H519,2)</f>
        <v>0</v>
      </c>
      <c r="BL519" s="24" t="s">
        <v>232</v>
      </c>
      <c r="BM519" s="24" t="s">
        <v>867</v>
      </c>
    </row>
    <row r="520" spans="2:65" s="1" customFormat="1" ht="16.5" customHeight="1" x14ac:dyDescent="0.3">
      <c r="B520" s="169"/>
      <c r="C520" s="170" t="s">
        <v>868</v>
      </c>
      <c r="D520" s="170" t="s">
        <v>137</v>
      </c>
      <c r="E520" s="171" t="s">
        <v>869</v>
      </c>
      <c r="F520" s="172" t="s">
        <v>870</v>
      </c>
      <c r="G520" s="173" t="s">
        <v>245</v>
      </c>
      <c r="H520" s="174">
        <v>0.104</v>
      </c>
      <c r="I520" s="175"/>
      <c r="J520" s="176">
        <f>ROUND(I520*H520,2)</f>
        <v>0</v>
      </c>
      <c r="K520" s="172" t="s">
        <v>141</v>
      </c>
      <c r="L520" s="41"/>
      <c r="M520" s="177" t="s">
        <v>5</v>
      </c>
      <c r="N520" s="178" t="s">
        <v>42</v>
      </c>
      <c r="O520" s="42"/>
      <c r="P520" s="179">
        <f>O520*H520</f>
        <v>0</v>
      </c>
      <c r="Q520" s="179">
        <v>0</v>
      </c>
      <c r="R520" s="179">
        <f>Q520*H520</f>
        <v>0</v>
      </c>
      <c r="S520" s="179">
        <v>0</v>
      </c>
      <c r="T520" s="180">
        <f>S520*H520</f>
        <v>0</v>
      </c>
      <c r="AR520" s="24" t="s">
        <v>232</v>
      </c>
      <c r="AT520" s="24" t="s">
        <v>137</v>
      </c>
      <c r="AU520" s="24" t="s">
        <v>143</v>
      </c>
      <c r="AY520" s="24" t="s">
        <v>135</v>
      </c>
      <c r="BE520" s="181">
        <f>IF(N520="základní",J520,0)</f>
        <v>0</v>
      </c>
      <c r="BF520" s="181">
        <f>IF(N520="snížená",J520,0)</f>
        <v>0</v>
      </c>
      <c r="BG520" s="181">
        <f>IF(N520="zákl. přenesená",J520,0)</f>
        <v>0</v>
      </c>
      <c r="BH520" s="181">
        <f>IF(N520="sníž. přenesená",J520,0)</f>
        <v>0</v>
      </c>
      <c r="BI520" s="181">
        <f>IF(N520="nulová",J520,0)</f>
        <v>0</v>
      </c>
      <c r="BJ520" s="24" t="s">
        <v>143</v>
      </c>
      <c r="BK520" s="181">
        <f>ROUND(I520*H520,2)</f>
        <v>0</v>
      </c>
      <c r="BL520" s="24" t="s">
        <v>232</v>
      </c>
      <c r="BM520" s="24" t="s">
        <v>871</v>
      </c>
    </row>
    <row r="521" spans="2:65" s="10" customFormat="1" ht="29.85" customHeight="1" x14ac:dyDescent="0.3">
      <c r="B521" s="156"/>
      <c r="D521" s="157" t="s">
        <v>69</v>
      </c>
      <c r="E521" s="167" t="s">
        <v>872</v>
      </c>
      <c r="F521" s="167" t="s">
        <v>873</v>
      </c>
      <c r="I521" s="159"/>
      <c r="J521" s="168">
        <f>BK521</f>
        <v>0</v>
      </c>
      <c r="L521" s="156"/>
      <c r="M521" s="161"/>
      <c r="N521" s="162"/>
      <c r="O521" s="162"/>
      <c r="P521" s="163">
        <f>SUM(P522:P540)</f>
        <v>0</v>
      </c>
      <c r="Q521" s="162"/>
      <c r="R521" s="163">
        <f>SUM(R522:R540)</f>
        <v>2.8556480000000004</v>
      </c>
      <c r="S521" s="162"/>
      <c r="T521" s="164">
        <f>SUM(T522:T540)</f>
        <v>0</v>
      </c>
      <c r="AR521" s="157" t="s">
        <v>78</v>
      </c>
      <c r="AT521" s="165" t="s">
        <v>69</v>
      </c>
      <c r="AU521" s="165" t="s">
        <v>78</v>
      </c>
      <c r="AY521" s="157" t="s">
        <v>135</v>
      </c>
      <c r="BK521" s="166">
        <f>SUM(BK522:BK540)</f>
        <v>0</v>
      </c>
    </row>
    <row r="522" spans="2:65" s="1" customFormat="1" ht="16.5" customHeight="1" x14ac:dyDescent="0.3">
      <c r="B522" s="169"/>
      <c r="C522" s="170" t="s">
        <v>874</v>
      </c>
      <c r="D522" s="170" t="s">
        <v>137</v>
      </c>
      <c r="E522" s="171" t="s">
        <v>875</v>
      </c>
      <c r="F522" s="172" t="s">
        <v>876</v>
      </c>
      <c r="G522" s="173" t="s">
        <v>140</v>
      </c>
      <c r="H522" s="174">
        <v>89.239000000000004</v>
      </c>
      <c r="I522" s="175"/>
      <c r="J522" s="176">
        <f>ROUND(I522*H522,2)</f>
        <v>0</v>
      </c>
      <c r="K522" s="172" t="s">
        <v>5</v>
      </c>
      <c r="L522" s="41"/>
      <c r="M522" s="177" t="s">
        <v>5</v>
      </c>
      <c r="N522" s="178" t="s">
        <v>42</v>
      </c>
      <c r="O522" s="42"/>
      <c r="P522" s="179">
        <f>O522*H522</f>
        <v>0</v>
      </c>
      <c r="Q522" s="179">
        <v>3.2000000000000001E-2</v>
      </c>
      <c r="R522" s="179">
        <f>Q522*H522</f>
        <v>2.8556480000000004</v>
      </c>
      <c r="S522" s="179">
        <v>0</v>
      </c>
      <c r="T522" s="180">
        <f>S522*H522</f>
        <v>0</v>
      </c>
      <c r="AR522" s="24" t="s">
        <v>232</v>
      </c>
      <c r="AT522" s="24" t="s">
        <v>137</v>
      </c>
      <c r="AU522" s="24" t="s">
        <v>143</v>
      </c>
      <c r="AY522" s="24" t="s">
        <v>135</v>
      </c>
      <c r="BE522" s="181">
        <f>IF(N522="základní",J522,0)</f>
        <v>0</v>
      </c>
      <c r="BF522" s="181">
        <f>IF(N522="snížená",J522,0)</f>
        <v>0</v>
      </c>
      <c r="BG522" s="181">
        <f>IF(N522="zákl. přenesená",J522,0)</f>
        <v>0</v>
      </c>
      <c r="BH522" s="181">
        <f>IF(N522="sníž. přenesená",J522,0)</f>
        <v>0</v>
      </c>
      <c r="BI522" s="181">
        <f>IF(N522="nulová",J522,0)</f>
        <v>0</v>
      </c>
      <c r="BJ522" s="24" t="s">
        <v>143</v>
      </c>
      <c r="BK522" s="181">
        <f>ROUND(I522*H522,2)</f>
        <v>0</v>
      </c>
      <c r="BL522" s="24" t="s">
        <v>232</v>
      </c>
      <c r="BM522" s="24" t="s">
        <v>877</v>
      </c>
    </row>
    <row r="523" spans="2:65" s="11" customFormat="1" ht="13.5" x14ac:dyDescent="0.3">
      <c r="B523" s="182"/>
      <c r="D523" s="183" t="s">
        <v>145</v>
      </c>
      <c r="E523" s="184" t="s">
        <v>5</v>
      </c>
      <c r="F523" s="185" t="s">
        <v>878</v>
      </c>
      <c r="H523" s="184" t="s">
        <v>5</v>
      </c>
      <c r="I523" s="186"/>
      <c r="L523" s="182"/>
      <c r="M523" s="187"/>
      <c r="N523" s="188"/>
      <c r="O523" s="188"/>
      <c r="P523" s="188"/>
      <c r="Q523" s="188"/>
      <c r="R523" s="188"/>
      <c r="S523" s="188"/>
      <c r="T523" s="189"/>
      <c r="AT523" s="184" t="s">
        <v>145</v>
      </c>
      <c r="AU523" s="184" t="s">
        <v>143</v>
      </c>
      <c r="AV523" s="11" t="s">
        <v>78</v>
      </c>
      <c r="AW523" s="11" t="s">
        <v>34</v>
      </c>
      <c r="AX523" s="11" t="s">
        <v>70</v>
      </c>
      <c r="AY523" s="184" t="s">
        <v>135</v>
      </c>
    </row>
    <row r="524" spans="2:65" s="11" customFormat="1" ht="13.5" x14ac:dyDescent="0.3">
      <c r="B524" s="182"/>
      <c r="D524" s="183" t="s">
        <v>145</v>
      </c>
      <c r="E524" s="184" t="s">
        <v>5</v>
      </c>
      <c r="F524" s="185" t="s">
        <v>349</v>
      </c>
      <c r="H524" s="184" t="s">
        <v>5</v>
      </c>
      <c r="I524" s="186"/>
      <c r="L524" s="182"/>
      <c r="M524" s="187"/>
      <c r="N524" s="188"/>
      <c r="O524" s="188"/>
      <c r="P524" s="188"/>
      <c r="Q524" s="188"/>
      <c r="R524" s="188"/>
      <c r="S524" s="188"/>
      <c r="T524" s="189"/>
      <c r="AT524" s="184" t="s">
        <v>145</v>
      </c>
      <c r="AU524" s="184" t="s">
        <v>143</v>
      </c>
      <c r="AV524" s="11" t="s">
        <v>78</v>
      </c>
      <c r="AW524" s="11" t="s">
        <v>34</v>
      </c>
      <c r="AX524" s="11" t="s">
        <v>70</v>
      </c>
      <c r="AY524" s="184" t="s">
        <v>135</v>
      </c>
    </row>
    <row r="525" spans="2:65" s="12" customFormat="1" ht="13.5" x14ac:dyDescent="0.3">
      <c r="B525" s="190"/>
      <c r="D525" s="183" t="s">
        <v>145</v>
      </c>
      <c r="E525" s="191" t="s">
        <v>5</v>
      </c>
      <c r="F525" s="192" t="s">
        <v>501</v>
      </c>
      <c r="H525" s="193">
        <v>6.15</v>
      </c>
      <c r="I525" s="194"/>
      <c r="L525" s="190"/>
      <c r="M525" s="195"/>
      <c r="N525" s="196"/>
      <c r="O525" s="196"/>
      <c r="P525" s="196"/>
      <c r="Q525" s="196"/>
      <c r="R525" s="196"/>
      <c r="S525" s="196"/>
      <c r="T525" s="197"/>
      <c r="AT525" s="191" t="s">
        <v>145</v>
      </c>
      <c r="AU525" s="191" t="s">
        <v>143</v>
      </c>
      <c r="AV525" s="12" t="s">
        <v>143</v>
      </c>
      <c r="AW525" s="12" t="s">
        <v>34</v>
      </c>
      <c r="AX525" s="12" t="s">
        <v>70</v>
      </c>
      <c r="AY525" s="191" t="s">
        <v>135</v>
      </c>
    </row>
    <row r="526" spans="2:65" s="12" customFormat="1" ht="13.5" x14ac:dyDescent="0.3">
      <c r="B526" s="190"/>
      <c r="D526" s="183" t="s">
        <v>145</v>
      </c>
      <c r="E526" s="191" t="s">
        <v>5</v>
      </c>
      <c r="F526" s="192" t="s">
        <v>502</v>
      </c>
      <c r="H526" s="193">
        <v>2.4300000000000002</v>
      </c>
      <c r="I526" s="194"/>
      <c r="L526" s="190"/>
      <c r="M526" s="195"/>
      <c r="N526" s="196"/>
      <c r="O526" s="196"/>
      <c r="P526" s="196"/>
      <c r="Q526" s="196"/>
      <c r="R526" s="196"/>
      <c r="S526" s="196"/>
      <c r="T526" s="197"/>
      <c r="AT526" s="191" t="s">
        <v>145</v>
      </c>
      <c r="AU526" s="191" t="s">
        <v>143</v>
      </c>
      <c r="AV526" s="12" t="s">
        <v>143</v>
      </c>
      <c r="AW526" s="12" t="s">
        <v>34</v>
      </c>
      <c r="AX526" s="12" t="s">
        <v>70</v>
      </c>
      <c r="AY526" s="191" t="s">
        <v>135</v>
      </c>
    </row>
    <row r="527" spans="2:65" s="12" customFormat="1" ht="13.5" x14ac:dyDescent="0.3">
      <c r="B527" s="190"/>
      <c r="D527" s="183" t="s">
        <v>145</v>
      </c>
      <c r="E527" s="191" t="s">
        <v>5</v>
      </c>
      <c r="F527" s="192" t="s">
        <v>503</v>
      </c>
      <c r="H527" s="193">
        <v>1.62</v>
      </c>
      <c r="I527" s="194"/>
      <c r="L527" s="190"/>
      <c r="M527" s="195"/>
      <c r="N527" s="196"/>
      <c r="O527" s="196"/>
      <c r="P527" s="196"/>
      <c r="Q527" s="196"/>
      <c r="R527" s="196"/>
      <c r="S527" s="196"/>
      <c r="T527" s="197"/>
      <c r="AT527" s="191" t="s">
        <v>145</v>
      </c>
      <c r="AU527" s="191" t="s">
        <v>143</v>
      </c>
      <c r="AV527" s="12" t="s">
        <v>143</v>
      </c>
      <c r="AW527" s="12" t="s">
        <v>34</v>
      </c>
      <c r="AX527" s="12" t="s">
        <v>70</v>
      </c>
      <c r="AY527" s="191" t="s">
        <v>135</v>
      </c>
    </row>
    <row r="528" spans="2:65" s="12" customFormat="1" ht="13.5" x14ac:dyDescent="0.3">
      <c r="B528" s="190"/>
      <c r="D528" s="183" t="s">
        <v>145</v>
      </c>
      <c r="E528" s="191" t="s">
        <v>5</v>
      </c>
      <c r="F528" s="192" t="s">
        <v>504</v>
      </c>
      <c r="H528" s="193">
        <v>5.76</v>
      </c>
      <c r="I528" s="194"/>
      <c r="L528" s="190"/>
      <c r="M528" s="195"/>
      <c r="N528" s="196"/>
      <c r="O528" s="196"/>
      <c r="P528" s="196"/>
      <c r="Q528" s="196"/>
      <c r="R528" s="196"/>
      <c r="S528" s="196"/>
      <c r="T528" s="197"/>
      <c r="AT528" s="191" t="s">
        <v>145</v>
      </c>
      <c r="AU528" s="191" t="s">
        <v>143</v>
      </c>
      <c r="AV528" s="12" t="s">
        <v>143</v>
      </c>
      <c r="AW528" s="12" t="s">
        <v>34</v>
      </c>
      <c r="AX528" s="12" t="s">
        <v>70</v>
      </c>
      <c r="AY528" s="191" t="s">
        <v>135</v>
      </c>
    </row>
    <row r="529" spans="2:65" s="12" customFormat="1" ht="13.5" x14ac:dyDescent="0.3">
      <c r="B529" s="190"/>
      <c r="D529" s="183" t="s">
        <v>145</v>
      </c>
      <c r="E529" s="191" t="s">
        <v>5</v>
      </c>
      <c r="F529" s="192" t="s">
        <v>505</v>
      </c>
      <c r="H529" s="193">
        <v>55.756999999999998</v>
      </c>
      <c r="I529" s="194"/>
      <c r="L529" s="190"/>
      <c r="M529" s="195"/>
      <c r="N529" s="196"/>
      <c r="O529" s="196"/>
      <c r="P529" s="196"/>
      <c r="Q529" s="196"/>
      <c r="R529" s="196"/>
      <c r="S529" s="196"/>
      <c r="T529" s="197"/>
      <c r="AT529" s="191" t="s">
        <v>145</v>
      </c>
      <c r="AU529" s="191" t="s">
        <v>143</v>
      </c>
      <c r="AV529" s="12" t="s">
        <v>143</v>
      </c>
      <c r="AW529" s="12" t="s">
        <v>34</v>
      </c>
      <c r="AX529" s="12" t="s">
        <v>70</v>
      </c>
      <c r="AY529" s="191" t="s">
        <v>135</v>
      </c>
    </row>
    <row r="530" spans="2:65" s="12" customFormat="1" ht="13.5" x14ac:dyDescent="0.3">
      <c r="B530" s="190"/>
      <c r="D530" s="183" t="s">
        <v>145</v>
      </c>
      <c r="E530" s="191" t="s">
        <v>5</v>
      </c>
      <c r="F530" s="192" t="s">
        <v>506</v>
      </c>
      <c r="H530" s="193">
        <v>6.3360000000000003</v>
      </c>
      <c r="I530" s="194"/>
      <c r="L530" s="190"/>
      <c r="M530" s="195"/>
      <c r="N530" s="196"/>
      <c r="O530" s="196"/>
      <c r="P530" s="196"/>
      <c r="Q530" s="196"/>
      <c r="R530" s="196"/>
      <c r="S530" s="196"/>
      <c r="T530" s="197"/>
      <c r="AT530" s="191" t="s">
        <v>145</v>
      </c>
      <c r="AU530" s="191" t="s">
        <v>143</v>
      </c>
      <c r="AV530" s="12" t="s">
        <v>143</v>
      </c>
      <c r="AW530" s="12" t="s">
        <v>34</v>
      </c>
      <c r="AX530" s="12" t="s">
        <v>70</v>
      </c>
      <c r="AY530" s="191" t="s">
        <v>135</v>
      </c>
    </row>
    <row r="531" spans="2:65" s="12" customFormat="1" ht="13.5" x14ac:dyDescent="0.3">
      <c r="B531" s="190"/>
      <c r="D531" s="183" t="s">
        <v>145</v>
      </c>
      <c r="E531" s="191" t="s">
        <v>5</v>
      </c>
      <c r="F531" s="192" t="s">
        <v>507</v>
      </c>
      <c r="H531" s="193">
        <v>3.1680000000000001</v>
      </c>
      <c r="I531" s="194"/>
      <c r="L531" s="190"/>
      <c r="M531" s="195"/>
      <c r="N531" s="196"/>
      <c r="O531" s="196"/>
      <c r="P531" s="196"/>
      <c r="Q531" s="196"/>
      <c r="R531" s="196"/>
      <c r="S531" s="196"/>
      <c r="T531" s="197"/>
      <c r="AT531" s="191" t="s">
        <v>145</v>
      </c>
      <c r="AU531" s="191" t="s">
        <v>143</v>
      </c>
      <c r="AV531" s="12" t="s">
        <v>143</v>
      </c>
      <c r="AW531" s="12" t="s">
        <v>34</v>
      </c>
      <c r="AX531" s="12" t="s">
        <v>70</v>
      </c>
      <c r="AY531" s="191" t="s">
        <v>135</v>
      </c>
    </row>
    <row r="532" spans="2:65" s="14" customFormat="1" ht="13.5" x14ac:dyDescent="0.3">
      <c r="B532" s="216"/>
      <c r="D532" s="183" t="s">
        <v>145</v>
      </c>
      <c r="E532" s="217" t="s">
        <v>5</v>
      </c>
      <c r="F532" s="218" t="s">
        <v>494</v>
      </c>
      <c r="H532" s="219">
        <v>81.221000000000004</v>
      </c>
      <c r="I532" s="220"/>
      <c r="L532" s="216"/>
      <c r="M532" s="221"/>
      <c r="N532" s="222"/>
      <c r="O532" s="222"/>
      <c r="P532" s="222"/>
      <c r="Q532" s="222"/>
      <c r="R532" s="222"/>
      <c r="S532" s="222"/>
      <c r="T532" s="223"/>
      <c r="AT532" s="217" t="s">
        <v>145</v>
      </c>
      <c r="AU532" s="217" t="s">
        <v>143</v>
      </c>
      <c r="AV532" s="14" t="s">
        <v>154</v>
      </c>
      <c r="AW532" s="14" t="s">
        <v>34</v>
      </c>
      <c r="AX532" s="14" t="s">
        <v>70</v>
      </c>
      <c r="AY532" s="217" t="s">
        <v>135</v>
      </c>
    </row>
    <row r="533" spans="2:65" s="11" customFormat="1" ht="13.5" x14ac:dyDescent="0.3">
      <c r="B533" s="182"/>
      <c r="D533" s="183" t="s">
        <v>145</v>
      </c>
      <c r="E533" s="184" t="s">
        <v>5</v>
      </c>
      <c r="F533" s="185" t="s">
        <v>357</v>
      </c>
      <c r="H533" s="184" t="s">
        <v>5</v>
      </c>
      <c r="I533" s="186"/>
      <c r="L533" s="182"/>
      <c r="M533" s="187"/>
      <c r="N533" s="188"/>
      <c r="O533" s="188"/>
      <c r="P533" s="188"/>
      <c r="Q533" s="188"/>
      <c r="R533" s="188"/>
      <c r="S533" s="188"/>
      <c r="T533" s="189"/>
      <c r="AT533" s="184" t="s">
        <v>145</v>
      </c>
      <c r="AU533" s="184" t="s">
        <v>143</v>
      </c>
      <c r="AV533" s="11" t="s">
        <v>78</v>
      </c>
      <c r="AW533" s="11" t="s">
        <v>34</v>
      </c>
      <c r="AX533" s="11" t="s">
        <v>70</v>
      </c>
      <c r="AY533" s="184" t="s">
        <v>135</v>
      </c>
    </row>
    <row r="534" spans="2:65" s="12" customFormat="1" ht="13.5" x14ac:dyDescent="0.3">
      <c r="B534" s="190"/>
      <c r="D534" s="183" t="s">
        <v>145</v>
      </c>
      <c r="E534" s="191" t="s">
        <v>5</v>
      </c>
      <c r="F534" s="192" t="s">
        <v>508</v>
      </c>
      <c r="H534" s="193">
        <v>2.5880000000000001</v>
      </c>
      <c r="I534" s="194"/>
      <c r="L534" s="190"/>
      <c r="M534" s="195"/>
      <c r="N534" s="196"/>
      <c r="O534" s="196"/>
      <c r="P534" s="196"/>
      <c r="Q534" s="196"/>
      <c r="R534" s="196"/>
      <c r="S534" s="196"/>
      <c r="T534" s="197"/>
      <c r="AT534" s="191" t="s">
        <v>145</v>
      </c>
      <c r="AU534" s="191" t="s">
        <v>143</v>
      </c>
      <c r="AV534" s="12" t="s">
        <v>143</v>
      </c>
      <c r="AW534" s="12" t="s">
        <v>34</v>
      </c>
      <c r="AX534" s="12" t="s">
        <v>70</v>
      </c>
      <c r="AY534" s="191" t="s">
        <v>135</v>
      </c>
    </row>
    <row r="535" spans="2:65" s="12" customFormat="1" ht="13.5" x14ac:dyDescent="0.3">
      <c r="B535" s="190"/>
      <c r="D535" s="183" t="s">
        <v>145</v>
      </c>
      <c r="E535" s="191" t="s">
        <v>5</v>
      </c>
      <c r="F535" s="192" t="s">
        <v>509</v>
      </c>
      <c r="H535" s="193">
        <v>2.7</v>
      </c>
      <c r="I535" s="194"/>
      <c r="L535" s="190"/>
      <c r="M535" s="195"/>
      <c r="N535" s="196"/>
      <c r="O535" s="196"/>
      <c r="P535" s="196"/>
      <c r="Q535" s="196"/>
      <c r="R535" s="196"/>
      <c r="S535" s="196"/>
      <c r="T535" s="197"/>
      <c r="AT535" s="191" t="s">
        <v>145</v>
      </c>
      <c r="AU535" s="191" t="s">
        <v>143</v>
      </c>
      <c r="AV535" s="12" t="s">
        <v>143</v>
      </c>
      <c r="AW535" s="12" t="s">
        <v>34</v>
      </c>
      <c r="AX535" s="12" t="s">
        <v>70</v>
      </c>
      <c r="AY535" s="191" t="s">
        <v>135</v>
      </c>
    </row>
    <row r="536" spans="2:65" s="12" customFormat="1" ht="13.5" x14ac:dyDescent="0.3">
      <c r="B536" s="190"/>
      <c r="D536" s="183" t="s">
        <v>145</v>
      </c>
      <c r="E536" s="191" t="s">
        <v>5</v>
      </c>
      <c r="F536" s="192" t="s">
        <v>510</v>
      </c>
      <c r="H536" s="193">
        <v>2.73</v>
      </c>
      <c r="I536" s="194"/>
      <c r="L536" s="190"/>
      <c r="M536" s="195"/>
      <c r="N536" s="196"/>
      <c r="O536" s="196"/>
      <c r="P536" s="196"/>
      <c r="Q536" s="196"/>
      <c r="R536" s="196"/>
      <c r="S536" s="196"/>
      <c r="T536" s="197"/>
      <c r="AT536" s="191" t="s">
        <v>145</v>
      </c>
      <c r="AU536" s="191" t="s">
        <v>143</v>
      </c>
      <c r="AV536" s="12" t="s">
        <v>143</v>
      </c>
      <c r="AW536" s="12" t="s">
        <v>34</v>
      </c>
      <c r="AX536" s="12" t="s">
        <v>70</v>
      </c>
      <c r="AY536" s="191" t="s">
        <v>135</v>
      </c>
    </row>
    <row r="537" spans="2:65" s="14" customFormat="1" ht="13.5" x14ac:dyDescent="0.3">
      <c r="B537" s="216"/>
      <c r="D537" s="183" t="s">
        <v>145</v>
      </c>
      <c r="E537" s="217" t="s">
        <v>5</v>
      </c>
      <c r="F537" s="218" t="s">
        <v>494</v>
      </c>
      <c r="H537" s="219">
        <v>8.0180000000000007</v>
      </c>
      <c r="I537" s="220"/>
      <c r="L537" s="216"/>
      <c r="M537" s="221"/>
      <c r="N537" s="222"/>
      <c r="O537" s="222"/>
      <c r="P537" s="222"/>
      <c r="Q537" s="222"/>
      <c r="R537" s="222"/>
      <c r="S537" s="222"/>
      <c r="T537" s="223"/>
      <c r="AT537" s="217" t="s">
        <v>145</v>
      </c>
      <c r="AU537" s="217" t="s">
        <v>143</v>
      </c>
      <c r="AV537" s="14" t="s">
        <v>154</v>
      </c>
      <c r="AW537" s="14" t="s">
        <v>34</v>
      </c>
      <c r="AX537" s="14" t="s">
        <v>70</v>
      </c>
      <c r="AY537" s="217" t="s">
        <v>135</v>
      </c>
    </row>
    <row r="538" spans="2:65" s="13" customFormat="1" ht="13.5" x14ac:dyDescent="0.3">
      <c r="B538" s="198"/>
      <c r="D538" s="183" t="s">
        <v>145</v>
      </c>
      <c r="E538" s="199" t="s">
        <v>5</v>
      </c>
      <c r="F538" s="200" t="s">
        <v>149</v>
      </c>
      <c r="H538" s="201">
        <v>89.239000000000004</v>
      </c>
      <c r="I538" s="202"/>
      <c r="L538" s="198"/>
      <c r="M538" s="203"/>
      <c r="N538" s="204"/>
      <c r="O538" s="204"/>
      <c r="P538" s="204"/>
      <c r="Q538" s="204"/>
      <c r="R538" s="204"/>
      <c r="S538" s="204"/>
      <c r="T538" s="205"/>
      <c r="AT538" s="199" t="s">
        <v>145</v>
      </c>
      <c r="AU538" s="199" t="s">
        <v>143</v>
      </c>
      <c r="AV538" s="13" t="s">
        <v>142</v>
      </c>
      <c r="AW538" s="13" t="s">
        <v>34</v>
      </c>
      <c r="AX538" s="13" t="s">
        <v>78</v>
      </c>
      <c r="AY538" s="199" t="s">
        <v>135</v>
      </c>
    </row>
    <row r="539" spans="2:65" s="1" customFormat="1" ht="16.5" customHeight="1" x14ac:dyDescent="0.3">
      <c r="B539" s="169"/>
      <c r="C539" s="170" t="s">
        <v>879</v>
      </c>
      <c r="D539" s="170" t="s">
        <v>137</v>
      </c>
      <c r="E539" s="171" t="s">
        <v>880</v>
      </c>
      <c r="F539" s="172" t="s">
        <v>881</v>
      </c>
      <c r="G539" s="173" t="s">
        <v>245</v>
      </c>
      <c r="H539" s="174">
        <v>2.8559999999999999</v>
      </c>
      <c r="I539" s="175"/>
      <c r="J539" s="176">
        <f>ROUND(I539*H539,2)</f>
        <v>0</v>
      </c>
      <c r="K539" s="172" t="s">
        <v>141</v>
      </c>
      <c r="L539" s="41"/>
      <c r="M539" s="177" t="s">
        <v>5</v>
      </c>
      <c r="N539" s="178" t="s">
        <v>42</v>
      </c>
      <c r="O539" s="42"/>
      <c r="P539" s="179">
        <f>O539*H539</f>
        <v>0</v>
      </c>
      <c r="Q539" s="179">
        <v>0</v>
      </c>
      <c r="R539" s="179">
        <f>Q539*H539</f>
        <v>0</v>
      </c>
      <c r="S539" s="179">
        <v>0</v>
      </c>
      <c r="T539" s="180">
        <f>S539*H539</f>
        <v>0</v>
      </c>
      <c r="AR539" s="24" t="s">
        <v>232</v>
      </c>
      <c r="AT539" s="24" t="s">
        <v>137</v>
      </c>
      <c r="AU539" s="24" t="s">
        <v>143</v>
      </c>
      <c r="AY539" s="24" t="s">
        <v>135</v>
      </c>
      <c r="BE539" s="181">
        <f>IF(N539="základní",J539,0)</f>
        <v>0</v>
      </c>
      <c r="BF539" s="181">
        <f>IF(N539="snížená",J539,0)</f>
        <v>0</v>
      </c>
      <c r="BG539" s="181">
        <f>IF(N539="zákl. přenesená",J539,0)</f>
        <v>0</v>
      </c>
      <c r="BH539" s="181">
        <f>IF(N539="sníž. přenesená",J539,0)</f>
        <v>0</v>
      </c>
      <c r="BI539" s="181">
        <f>IF(N539="nulová",J539,0)</f>
        <v>0</v>
      </c>
      <c r="BJ539" s="24" t="s">
        <v>143</v>
      </c>
      <c r="BK539" s="181">
        <f>ROUND(I539*H539,2)</f>
        <v>0</v>
      </c>
      <c r="BL539" s="24" t="s">
        <v>232</v>
      </c>
      <c r="BM539" s="24" t="s">
        <v>882</v>
      </c>
    </row>
    <row r="540" spans="2:65" s="1" customFormat="1" ht="16.5" customHeight="1" x14ac:dyDescent="0.3">
      <c r="B540" s="169"/>
      <c r="C540" s="170" t="s">
        <v>883</v>
      </c>
      <c r="D540" s="170" t="s">
        <v>137</v>
      </c>
      <c r="E540" s="171" t="s">
        <v>884</v>
      </c>
      <c r="F540" s="172" t="s">
        <v>885</v>
      </c>
      <c r="G540" s="173" t="s">
        <v>245</v>
      </c>
      <c r="H540" s="174">
        <v>2.8559999999999999</v>
      </c>
      <c r="I540" s="175"/>
      <c r="J540" s="176">
        <f>ROUND(I540*H540,2)</f>
        <v>0</v>
      </c>
      <c r="K540" s="172" t="s">
        <v>141</v>
      </c>
      <c r="L540" s="41"/>
      <c r="M540" s="177" t="s">
        <v>5</v>
      </c>
      <c r="N540" s="178" t="s">
        <v>42</v>
      </c>
      <c r="O540" s="42"/>
      <c r="P540" s="179">
        <f>O540*H540</f>
        <v>0</v>
      </c>
      <c r="Q540" s="179">
        <v>0</v>
      </c>
      <c r="R540" s="179">
        <f>Q540*H540</f>
        <v>0</v>
      </c>
      <c r="S540" s="179">
        <v>0</v>
      </c>
      <c r="T540" s="180">
        <f>S540*H540</f>
        <v>0</v>
      </c>
      <c r="AR540" s="24" t="s">
        <v>232</v>
      </c>
      <c r="AT540" s="24" t="s">
        <v>137</v>
      </c>
      <c r="AU540" s="24" t="s">
        <v>143</v>
      </c>
      <c r="AY540" s="24" t="s">
        <v>135</v>
      </c>
      <c r="BE540" s="181">
        <f>IF(N540="základní",J540,0)</f>
        <v>0</v>
      </c>
      <c r="BF540" s="181">
        <f>IF(N540="snížená",J540,0)</f>
        <v>0</v>
      </c>
      <c r="BG540" s="181">
        <f>IF(N540="zákl. přenesená",J540,0)</f>
        <v>0</v>
      </c>
      <c r="BH540" s="181">
        <f>IF(N540="sníž. přenesená",J540,0)</f>
        <v>0</v>
      </c>
      <c r="BI540" s="181">
        <f>IF(N540="nulová",J540,0)</f>
        <v>0</v>
      </c>
      <c r="BJ540" s="24" t="s">
        <v>143</v>
      </c>
      <c r="BK540" s="181">
        <f>ROUND(I540*H540,2)</f>
        <v>0</v>
      </c>
      <c r="BL540" s="24" t="s">
        <v>232</v>
      </c>
      <c r="BM540" s="24" t="s">
        <v>886</v>
      </c>
    </row>
    <row r="541" spans="2:65" s="10" customFormat="1" ht="29.85" customHeight="1" x14ac:dyDescent="0.3">
      <c r="B541" s="156"/>
      <c r="D541" s="157" t="s">
        <v>69</v>
      </c>
      <c r="E541" s="167" t="s">
        <v>887</v>
      </c>
      <c r="F541" s="167" t="s">
        <v>888</v>
      </c>
      <c r="I541" s="159"/>
      <c r="J541" s="168">
        <f>BK541</f>
        <v>0</v>
      </c>
      <c r="L541" s="156"/>
      <c r="M541" s="161"/>
      <c r="N541" s="162"/>
      <c r="O541" s="162"/>
      <c r="P541" s="163">
        <f>SUM(P542:P551)</f>
        <v>0</v>
      </c>
      <c r="Q541" s="162"/>
      <c r="R541" s="163">
        <f>SUM(R542:R551)</f>
        <v>1.678E-2</v>
      </c>
      <c r="S541" s="162"/>
      <c r="T541" s="164">
        <f>SUM(T542:T551)</f>
        <v>1.2E-2</v>
      </c>
      <c r="AR541" s="157" t="s">
        <v>143</v>
      </c>
      <c r="AT541" s="165" t="s">
        <v>69</v>
      </c>
      <c r="AU541" s="165" t="s">
        <v>78</v>
      </c>
      <c r="AY541" s="157" t="s">
        <v>135</v>
      </c>
      <c r="BK541" s="166">
        <f>SUM(BK542:BK551)</f>
        <v>0</v>
      </c>
    </row>
    <row r="542" spans="2:65" s="1" customFormat="1" ht="16.5" customHeight="1" x14ac:dyDescent="0.3">
      <c r="B542" s="169"/>
      <c r="C542" s="170" t="s">
        <v>889</v>
      </c>
      <c r="D542" s="170" t="s">
        <v>137</v>
      </c>
      <c r="E542" s="171" t="s">
        <v>890</v>
      </c>
      <c r="F542" s="172" t="s">
        <v>891</v>
      </c>
      <c r="G542" s="173" t="s">
        <v>286</v>
      </c>
      <c r="H542" s="174">
        <v>1</v>
      </c>
      <c r="I542" s="175"/>
      <c r="J542" s="176">
        <f>ROUND(I542*H542,2)</f>
        <v>0</v>
      </c>
      <c r="K542" s="172" t="s">
        <v>141</v>
      </c>
      <c r="L542" s="41"/>
      <c r="M542" s="177" t="s">
        <v>5</v>
      </c>
      <c r="N542" s="178" t="s">
        <v>42</v>
      </c>
      <c r="O542" s="42"/>
      <c r="P542" s="179">
        <f>O542*H542</f>
        <v>0</v>
      </c>
      <c r="Q542" s="179">
        <v>0</v>
      </c>
      <c r="R542" s="179">
        <f>Q542*H542</f>
        <v>0</v>
      </c>
      <c r="S542" s="179">
        <v>0</v>
      </c>
      <c r="T542" s="180">
        <f>S542*H542</f>
        <v>0</v>
      </c>
      <c r="AR542" s="24" t="s">
        <v>232</v>
      </c>
      <c r="AT542" s="24" t="s">
        <v>137</v>
      </c>
      <c r="AU542" s="24" t="s">
        <v>143</v>
      </c>
      <c r="AY542" s="24" t="s">
        <v>135</v>
      </c>
      <c r="BE542" s="181">
        <f>IF(N542="základní",J542,0)</f>
        <v>0</v>
      </c>
      <c r="BF542" s="181">
        <f>IF(N542="snížená",J542,0)</f>
        <v>0</v>
      </c>
      <c r="BG542" s="181">
        <f>IF(N542="zákl. přenesená",J542,0)</f>
        <v>0</v>
      </c>
      <c r="BH542" s="181">
        <f>IF(N542="sníž. přenesená",J542,0)</f>
        <v>0</v>
      </c>
      <c r="BI542" s="181">
        <f>IF(N542="nulová",J542,0)</f>
        <v>0</v>
      </c>
      <c r="BJ542" s="24" t="s">
        <v>143</v>
      </c>
      <c r="BK542" s="181">
        <f>ROUND(I542*H542,2)</f>
        <v>0</v>
      </c>
      <c r="BL542" s="24" t="s">
        <v>232</v>
      </c>
      <c r="BM542" s="24" t="s">
        <v>892</v>
      </c>
    </row>
    <row r="543" spans="2:65" s="1" customFormat="1" ht="16.5" customHeight="1" x14ac:dyDescent="0.3">
      <c r="B543" s="169"/>
      <c r="C543" s="206" t="s">
        <v>893</v>
      </c>
      <c r="D543" s="206" t="s">
        <v>289</v>
      </c>
      <c r="E543" s="207" t="s">
        <v>894</v>
      </c>
      <c r="F543" s="208" t="s">
        <v>895</v>
      </c>
      <c r="G543" s="209" t="s">
        <v>286</v>
      </c>
      <c r="H543" s="210">
        <v>1</v>
      </c>
      <c r="I543" s="211"/>
      <c r="J543" s="212">
        <f>ROUND(I543*H543,2)</f>
        <v>0</v>
      </c>
      <c r="K543" s="208" t="s">
        <v>141</v>
      </c>
      <c r="L543" s="213"/>
      <c r="M543" s="214" t="s">
        <v>5</v>
      </c>
      <c r="N543" s="215" t="s">
        <v>42</v>
      </c>
      <c r="O543" s="42"/>
      <c r="P543" s="179">
        <f>O543*H543</f>
        <v>0</v>
      </c>
      <c r="Q543" s="179">
        <v>2.98E-3</v>
      </c>
      <c r="R543" s="179">
        <f>Q543*H543</f>
        <v>2.98E-3</v>
      </c>
      <c r="S543" s="179">
        <v>0</v>
      </c>
      <c r="T543" s="180">
        <f>S543*H543</f>
        <v>0</v>
      </c>
      <c r="AR543" s="24" t="s">
        <v>323</v>
      </c>
      <c r="AT543" s="24" t="s">
        <v>289</v>
      </c>
      <c r="AU543" s="24" t="s">
        <v>143</v>
      </c>
      <c r="AY543" s="24" t="s">
        <v>135</v>
      </c>
      <c r="BE543" s="181">
        <f>IF(N543="základní",J543,0)</f>
        <v>0</v>
      </c>
      <c r="BF543" s="181">
        <f>IF(N543="snížená",J543,0)</f>
        <v>0</v>
      </c>
      <c r="BG543" s="181">
        <f>IF(N543="zákl. přenesená",J543,0)</f>
        <v>0</v>
      </c>
      <c r="BH543" s="181">
        <f>IF(N543="sníž. přenesená",J543,0)</f>
        <v>0</v>
      </c>
      <c r="BI543" s="181">
        <f>IF(N543="nulová",J543,0)</f>
        <v>0</v>
      </c>
      <c r="BJ543" s="24" t="s">
        <v>143</v>
      </c>
      <c r="BK543" s="181">
        <f>ROUND(I543*H543,2)</f>
        <v>0</v>
      </c>
      <c r="BL543" s="24" t="s">
        <v>232</v>
      </c>
      <c r="BM543" s="24" t="s">
        <v>896</v>
      </c>
    </row>
    <row r="544" spans="2:65" s="1" customFormat="1" ht="16.5" customHeight="1" x14ac:dyDescent="0.3">
      <c r="B544" s="169"/>
      <c r="C544" s="170" t="s">
        <v>897</v>
      </c>
      <c r="D544" s="170" t="s">
        <v>137</v>
      </c>
      <c r="E544" s="171" t="s">
        <v>898</v>
      </c>
      <c r="F544" s="172" t="s">
        <v>899</v>
      </c>
      <c r="G544" s="173" t="s">
        <v>900</v>
      </c>
      <c r="H544" s="174">
        <v>12</v>
      </c>
      <c r="I544" s="175"/>
      <c r="J544" s="176">
        <f>ROUND(I544*H544,2)</f>
        <v>0</v>
      </c>
      <c r="K544" s="172" t="s">
        <v>141</v>
      </c>
      <c r="L544" s="41"/>
      <c r="M544" s="177" t="s">
        <v>5</v>
      </c>
      <c r="N544" s="178" t="s">
        <v>42</v>
      </c>
      <c r="O544" s="42"/>
      <c r="P544" s="179">
        <f>O544*H544</f>
        <v>0</v>
      </c>
      <c r="Q544" s="179">
        <v>6.9999999999999994E-5</v>
      </c>
      <c r="R544" s="179">
        <f>Q544*H544</f>
        <v>8.3999999999999993E-4</v>
      </c>
      <c r="S544" s="179">
        <v>0</v>
      </c>
      <c r="T544" s="180">
        <f>S544*H544</f>
        <v>0</v>
      </c>
      <c r="AR544" s="24" t="s">
        <v>232</v>
      </c>
      <c r="AT544" s="24" t="s">
        <v>137</v>
      </c>
      <c r="AU544" s="24" t="s">
        <v>143</v>
      </c>
      <c r="AY544" s="24" t="s">
        <v>135</v>
      </c>
      <c r="BE544" s="181">
        <f>IF(N544="základní",J544,0)</f>
        <v>0</v>
      </c>
      <c r="BF544" s="181">
        <f>IF(N544="snížená",J544,0)</f>
        <v>0</v>
      </c>
      <c r="BG544" s="181">
        <f>IF(N544="zákl. přenesená",J544,0)</f>
        <v>0</v>
      </c>
      <c r="BH544" s="181">
        <f>IF(N544="sníž. přenesená",J544,0)</f>
        <v>0</v>
      </c>
      <c r="BI544" s="181">
        <f>IF(N544="nulová",J544,0)</f>
        <v>0</v>
      </c>
      <c r="BJ544" s="24" t="s">
        <v>143</v>
      </c>
      <c r="BK544" s="181">
        <f>ROUND(I544*H544,2)</f>
        <v>0</v>
      </c>
      <c r="BL544" s="24" t="s">
        <v>232</v>
      </c>
      <c r="BM544" s="24" t="s">
        <v>901</v>
      </c>
    </row>
    <row r="545" spans="2:65" s="12" customFormat="1" ht="13.5" x14ac:dyDescent="0.3">
      <c r="B545" s="190"/>
      <c r="D545" s="183" t="s">
        <v>145</v>
      </c>
      <c r="E545" s="191" t="s">
        <v>5</v>
      </c>
      <c r="F545" s="192" t="s">
        <v>902</v>
      </c>
      <c r="H545" s="193">
        <v>12</v>
      </c>
      <c r="I545" s="194"/>
      <c r="L545" s="190"/>
      <c r="M545" s="195"/>
      <c r="N545" s="196"/>
      <c r="O545" s="196"/>
      <c r="P545" s="196"/>
      <c r="Q545" s="196"/>
      <c r="R545" s="196"/>
      <c r="S545" s="196"/>
      <c r="T545" s="197"/>
      <c r="AT545" s="191" t="s">
        <v>145</v>
      </c>
      <c r="AU545" s="191" t="s">
        <v>143</v>
      </c>
      <c r="AV545" s="12" t="s">
        <v>143</v>
      </c>
      <c r="AW545" s="12" t="s">
        <v>34</v>
      </c>
      <c r="AX545" s="12" t="s">
        <v>78</v>
      </c>
      <c r="AY545" s="191" t="s">
        <v>135</v>
      </c>
    </row>
    <row r="546" spans="2:65" s="1" customFormat="1" ht="16.5" customHeight="1" x14ac:dyDescent="0.3">
      <c r="B546" s="169"/>
      <c r="C546" s="206" t="s">
        <v>903</v>
      </c>
      <c r="D546" s="206" t="s">
        <v>289</v>
      </c>
      <c r="E546" s="207" t="s">
        <v>904</v>
      </c>
      <c r="F546" s="208" t="s">
        <v>905</v>
      </c>
      <c r="G546" s="209" t="s">
        <v>900</v>
      </c>
      <c r="H546" s="210">
        <v>12.96</v>
      </c>
      <c r="I546" s="211"/>
      <c r="J546" s="212">
        <f>ROUND(I546*H546,2)</f>
        <v>0</v>
      </c>
      <c r="K546" s="208" t="s">
        <v>5</v>
      </c>
      <c r="L546" s="213"/>
      <c r="M546" s="214" t="s">
        <v>5</v>
      </c>
      <c r="N546" s="215" t="s">
        <v>42</v>
      </c>
      <c r="O546" s="42"/>
      <c r="P546" s="179">
        <f>O546*H546</f>
        <v>0</v>
      </c>
      <c r="Q546" s="179">
        <v>1E-3</v>
      </c>
      <c r="R546" s="179">
        <f>Q546*H546</f>
        <v>1.2960000000000001E-2</v>
      </c>
      <c r="S546" s="179">
        <v>0</v>
      </c>
      <c r="T546" s="180">
        <f>S546*H546</f>
        <v>0</v>
      </c>
      <c r="AR546" s="24" t="s">
        <v>323</v>
      </c>
      <c r="AT546" s="24" t="s">
        <v>289</v>
      </c>
      <c r="AU546" s="24" t="s">
        <v>143</v>
      </c>
      <c r="AY546" s="24" t="s">
        <v>135</v>
      </c>
      <c r="BE546" s="181">
        <f>IF(N546="základní",J546,0)</f>
        <v>0</v>
      </c>
      <c r="BF546" s="181">
        <f>IF(N546="snížená",J546,0)</f>
        <v>0</v>
      </c>
      <c r="BG546" s="181">
        <f>IF(N546="zákl. přenesená",J546,0)</f>
        <v>0</v>
      </c>
      <c r="BH546" s="181">
        <f>IF(N546="sníž. přenesená",J546,0)</f>
        <v>0</v>
      </c>
      <c r="BI546" s="181">
        <f>IF(N546="nulová",J546,0)</f>
        <v>0</v>
      </c>
      <c r="BJ546" s="24" t="s">
        <v>143</v>
      </c>
      <c r="BK546" s="181">
        <f>ROUND(I546*H546,2)</f>
        <v>0</v>
      </c>
      <c r="BL546" s="24" t="s">
        <v>232</v>
      </c>
      <c r="BM546" s="24" t="s">
        <v>906</v>
      </c>
    </row>
    <row r="547" spans="2:65" s="12" customFormat="1" ht="13.5" x14ac:dyDescent="0.3">
      <c r="B547" s="190"/>
      <c r="D547" s="183" t="s">
        <v>145</v>
      </c>
      <c r="E547" s="191" t="s">
        <v>5</v>
      </c>
      <c r="F547" s="192" t="s">
        <v>907</v>
      </c>
      <c r="H547" s="193">
        <v>12.96</v>
      </c>
      <c r="I547" s="194"/>
      <c r="L547" s="190"/>
      <c r="M547" s="195"/>
      <c r="N547" s="196"/>
      <c r="O547" s="196"/>
      <c r="P547" s="196"/>
      <c r="Q547" s="196"/>
      <c r="R547" s="196"/>
      <c r="S547" s="196"/>
      <c r="T547" s="197"/>
      <c r="AT547" s="191" t="s">
        <v>145</v>
      </c>
      <c r="AU547" s="191" t="s">
        <v>143</v>
      </c>
      <c r="AV547" s="12" t="s">
        <v>143</v>
      </c>
      <c r="AW547" s="12" t="s">
        <v>34</v>
      </c>
      <c r="AX547" s="12" t="s">
        <v>78</v>
      </c>
      <c r="AY547" s="191" t="s">
        <v>135</v>
      </c>
    </row>
    <row r="548" spans="2:65" s="1" customFormat="1" ht="25.5" customHeight="1" x14ac:dyDescent="0.3">
      <c r="B548" s="169"/>
      <c r="C548" s="170" t="s">
        <v>908</v>
      </c>
      <c r="D548" s="170" t="s">
        <v>137</v>
      </c>
      <c r="E548" s="171" t="s">
        <v>909</v>
      </c>
      <c r="F548" s="172" t="s">
        <v>910</v>
      </c>
      <c r="G548" s="173" t="s">
        <v>900</v>
      </c>
      <c r="H548" s="174">
        <v>12</v>
      </c>
      <c r="I548" s="175"/>
      <c r="J548" s="176">
        <f>ROUND(I548*H548,2)</f>
        <v>0</v>
      </c>
      <c r="K548" s="172" t="s">
        <v>141</v>
      </c>
      <c r="L548" s="41"/>
      <c r="M548" s="177" t="s">
        <v>5</v>
      </c>
      <c r="N548" s="178" t="s">
        <v>42</v>
      </c>
      <c r="O548" s="42"/>
      <c r="P548" s="179">
        <f>O548*H548</f>
        <v>0</v>
      </c>
      <c r="Q548" s="179">
        <v>0</v>
      </c>
      <c r="R548" s="179">
        <f>Q548*H548</f>
        <v>0</v>
      </c>
      <c r="S548" s="179">
        <v>1E-3</v>
      </c>
      <c r="T548" s="180">
        <f>S548*H548</f>
        <v>1.2E-2</v>
      </c>
      <c r="AR548" s="24" t="s">
        <v>232</v>
      </c>
      <c r="AT548" s="24" t="s">
        <v>137</v>
      </c>
      <c r="AU548" s="24" t="s">
        <v>143</v>
      </c>
      <c r="AY548" s="24" t="s">
        <v>135</v>
      </c>
      <c r="BE548" s="181">
        <f>IF(N548="základní",J548,0)</f>
        <v>0</v>
      </c>
      <c r="BF548" s="181">
        <f>IF(N548="snížená",J548,0)</f>
        <v>0</v>
      </c>
      <c r="BG548" s="181">
        <f>IF(N548="zákl. přenesená",J548,0)</f>
        <v>0</v>
      </c>
      <c r="BH548" s="181">
        <f>IF(N548="sníž. přenesená",J548,0)</f>
        <v>0</v>
      </c>
      <c r="BI548" s="181">
        <f>IF(N548="nulová",J548,0)</f>
        <v>0</v>
      </c>
      <c r="BJ548" s="24" t="s">
        <v>143</v>
      </c>
      <c r="BK548" s="181">
        <f>ROUND(I548*H548,2)</f>
        <v>0</v>
      </c>
      <c r="BL548" s="24" t="s">
        <v>232</v>
      </c>
      <c r="BM548" s="24" t="s">
        <v>911</v>
      </c>
    </row>
    <row r="549" spans="2:65" s="12" customFormat="1" ht="13.5" x14ac:dyDescent="0.3">
      <c r="B549" s="190"/>
      <c r="D549" s="183" t="s">
        <v>145</v>
      </c>
      <c r="E549" s="191" t="s">
        <v>5</v>
      </c>
      <c r="F549" s="192" t="s">
        <v>902</v>
      </c>
      <c r="H549" s="193">
        <v>12</v>
      </c>
      <c r="I549" s="194"/>
      <c r="L549" s="190"/>
      <c r="M549" s="195"/>
      <c r="N549" s="196"/>
      <c r="O549" s="196"/>
      <c r="P549" s="196"/>
      <c r="Q549" s="196"/>
      <c r="R549" s="196"/>
      <c r="S549" s="196"/>
      <c r="T549" s="197"/>
      <c r="AT549" s="191" t="s">
        <v>145</v>
      </c>
      <c r="AU549" s="191" t="s">
        <v>143</v>
      </c>
      <c r="AV549" s="12" t="s">
        <v>143</v>
      </c>
      <c r="AW549" s="12" t="s">
        <v>34</v>
      </c>
      <c r="AX549" s="12" t="s">
        <v>78</v>
      </c>
      <c r="AY549" s="191" t="s">
        <v>135</v>
      </c>
    </row>
    <row r="550" spans="2:65" s="1" customFormat="1" ht="16.5" customHeight="1" x14ac:dyDescent="0.3">
      <c r="B550" s="169"/>
      <c r="C550" s="170" t="s">
        <v>912</v>
      </c>
      <c r="D550" s="170" t="s">
        <v>137</v>
      </c>
      <c r="E550" s="171" t="s">
        <v>913</v>
      </c>
      <c r="F550" s="172" t="s">
        <v>914</v>
      </c>
      <c r="G550" s="173" t="s">
        <v>245</v>
      </c>
      <c r="H550" s="174">
        <v>1.7000000000000001E-2</v>
      </c>
      <c r="I550" s="175"/>
      <c r="J550" s="176">
        <f>ROUND(I550*H550,2)</f>
        <v>0</v>
      </c>
      <c r="K550" s="172" t="s">
        <v>141</v>
      </c>
      <c r="L550" s="41"/>
      <c r="M550" s="177" t="s">
        <v>5</v>
      </c>
      <c r="N550" s="178" t="s">
        <v>42</v>
      </c>
      <c r="O550" s="42"/>
      <c r="P550" s="179">
        <f>O550*H550</f>
        <v>0</v>
      </c>
      <c r="Q550" s="179">
        <v>0</v>
      </c>
      <c r="R550" s="179">
        <f>Q550*H550</f>
        <v>0</v>
      </c>
      <c r="S550" s="179">
        <v>0</v>
      </c>
      <c r="T550" s="180">
        <f>S550*H550</f>
        <v>0</v>
      </c>
      <c r="AR550" s="24" t="s">
        <v>232</v>
      </c>
      <c r="AT550" s="24" t="s">
        <v>137</v>
      </c>
      <c r="AU550" s="24" t="s">
        <v>143</v>
      </c>
      <c r="AY550" s="24" t="s">
        <v>135</v>
      </c>
      <c r="BE550" s="181">
        <f>IF(N550="základní",J550,0)</f>
        <v>0</v>
      </c>
      <c r="BF550" s="181">
        <f>IF(N550="snížená",J550,0)</f>
        <v>0</v>
      </c>
      <c r="BG550" s="181">
        <f>IF(N550="zákl. přenesená",J550,0)</f>
        <v>0</v>
      </c>
      <c r="BH550" s="181">
        <f>IF(N550="sníž. přenesená",J550,0)</f>
        <v>0</v>
      </c>
      <c r="BI550" s="181">
        <f>IF(N550="nulová",J550,0)</f>
        <v>0</v>
      </c>
      <c r="BJ550" s="24" t="s">
        <v>143</v>
      </c>
      <c r="BK550" s="181">
        <f>ROUND(I550*H550,2)</f>
        <v>0</v>
      </c>
      <c r="BL550" s="24" t="s">
        <v>232</v>
      </c>
      <c r="BM550" s="24" t="s">
        <v>915</v>
      </c>
    </row>
    <row r="551" spans="2:65" s="1" customFormat="1" ht="16.5" customHeight="1" x14ac:dyDescent="0.3">
      <c r="B551" s="169"/>
      <c r="C551" s="170" t="s">
        <v>916</v>
      </c>
      <c r="D551" s="170" t="s">
        <v>137</v>
      </c>
      <c r="E551" s="171" t="s">
        <v>917</v>
      </c>
      <c r="F551" s="172" t="s">
        <v>918</v>
      </c>
      <c r="G551" s="173" t="s">
        <v>245</v>
      </c>
      <c r="H551" s="174">
        <v>1.7000000000000001E-2</v>
      </c>
      <c r="I551" s="175"/>
      <c r="J551" s="176">
        <f>ROUND(I551*H551,2)</f>
        <v>0</v>
      </c>
      <c r="K551" s="172" t="s">
        <v>141</v>
      </c>
      <c r="L551" s="41"/>
      <c r="M551" s="177" t="s">
        <v>5</v>
      </c>
      <c r="N551" s="178" t="s">
        <v>42</v>
      </c>
      <c r="O551" s="42"/>
      <c r="P551" s="179">
        <f>O551*H551</f>
        <v>0</v>
      </c>
      <c r="Q551" s="179">
        <v>0</v>
      </c>
      <c r="R551" s="179">
        <f>Q551*H551</f>
        <v>0</v>
      </c>
      <c r="S551" s="179">
        <v>0</v>
      </c>
      <c r="T551" s="180">
        <f>S551*H551</f>
        <v>0</v>
      </c>
      <c r="AR551" s="24" t="s">
        <v>232</v>
      </c>
      <c r="AT551" s="24" t="s">
        <v>137</v>
      </c>
      <c r="AU551" s="24" t="s">
        <v>143</v>
      </c>
      <c r="AY551" s="24" t="s">
        <v>135</v>
      </c>
      <c r="BE551" s="181">
        <f>IF(N551="základní",J551,0)</f>
        <v>0</v>
      </c>
      <c r="BF551" s="181">
        <f>IF(N551="snížená",J551,0)</f>
        <v>0</v>
      </c>
      <c r="BG551" s="181">
        <f>IF(N551="zákl. přenesená",J551,0)</f>
        <v>0</v>
      </c>
      <c r="BH551" s="181">
        <f>IF(N551="sníž. přenesená",J551,0)</f>
        <v>0</v>
      </c>
      <c r="BI551" s="181">
        <f>IF(N551="nulová",J551,0)</f>
        <v>0</v>
      </c>
      <c r="BJ551" s="24" t="s">
        <v>143</v>
      </c>
      <c r="BK551" s="181">
        <f>ROUND(I551*H551,2)</f>
        <v>0</v>
      </c>
      <c r="BL551" s="24" t="s">
        <v>232</v>
      </c>
      <c r="BM551" s="24" t="s">
        <v>919</v>
      </c>
    </row>
    <row r="552" spans="2:65" s="10" customFormat="1" ht="29.85" customHeight="1" x14ac:dyDescent="0.3">
      <c r="B552" s="156"/>
      <c r="D552" s="157" t="s">
        <v>69</v>
      </c>
      <c r="E552" s="167" t="s">
        <v>920</v>
      </c>
      <c r="F552" s="167" t="s">
        <v>921</v>
      </c>
      <c r="I552" s="159"/>
      <c r="J552" s="168">
        <f>BK552</f>
        <v>0</v>
      </c>
      <c r="L552" s="156"/>
      <c r="M552" s="161"/>
      <c r="N552" s="162"/>
      <c r="O552" s="162"/>
      <c r="P552" s="163">
        <f>SUM(P553:P563)</f>
        <v>0</v>
      </c>
      <c r="Q552" s="162"/>
      <c r="R552" s="163">
        <f>SUM(R553:R563)</f>
        <v>7.7991200000000005E-3</v>
      </c>
      <c r="S552" s="162"/>
      <c r="T552" s="164">
        <f>SUM(T553:T563)</f>
        <v>0</v>
      </c>
      <c r="AR552" s="157" t="s">
        <v>143</v>
      </c>
      <c r="AT552" s="165" t="s">
        <v>69</v>
      </c>
      <c r="AU552" s="165" t="s">
        <v>78</v>
      </c>
      <c r="AY552" s="157" t="s">
        <v>135</v>
      </c>
      <c r="BK552" s="166">
        <f>SUM(BK553:BK563)</f>
        <v>0</v>
      </c>
    </row>
    <row r="553" spans="2:65" s="1" customFormat="1" ht="16.5" customHeight="1" x14ac:dyDescent="0.3">
      <c r="B553" s="169"/>
      <c r="C553" s="170" t="s">
        <v>922</v>
      </c>
      <c r="D553" s="170" t="s">
        <v>137</v>
      </c>
      <c r="E553" s="171" t="s">
        <v>923</v>
      </c>
      <c r="F553" s="172" t="s">
        <v>924</v>
      </c>
      <c r="G553" s="173" t="s">
        <v>140</v>
      </c>
      <c r="H553" s="174">
        <v>34.707999999999998</v>
      </c>
      <c r="I553" s="175"/>
      <c r="J553" s="176">
        <f>ROUND(I553*H553,2)</f>
        <v>0</v>
      </c>
      <c r="K553" s="172" t="s">
        <v>141</v>
      </c>
      <c r="L553" s="41"/>
      <c r="M553" s="177" t="s">
        <v>5</v>
      </c>
      <c r="N553" s="178" t="s">
        <v>42</v>
      </c>
      <c r="O553" s="42"/>
      <c r="P553" s="179">
        <f>O553*H553</f>
        <v>0</v>
      </c>
      <c r="Q553" s="179">
        <v>1.3999999999999999E-4</v>
      </c>
      <c r="R553" s="179">
        <f>Q553*H553</f>
        <v>4.8591199999999998E-3</v>
      </c>
      <c r="S553" s="179">
        <v>0</v>
      </c>
      <c r="T553" s="180">
        <f>S553*H553</f>
        <v>0</v>
      </c>
      <c r="AR553" s="24" t="s">
        <v>232</v>
      </c>
      <c r="AT553" s="24" t="s">
        <v>137</v>
      </c>
      <c r="AU553" s="24" t="s">
        <v>143</v>
      </c>
      <c r="AY553" s="24" t="s">
        <v>135</v>
      </c>
      <c r="BE553" s="181">
        <f>IF(N553="základní",J553,0)</f>
        <v>0</v>
      </c>
      <c r="BF553" s="181">
        <f>IF(N553="snížená",J553,0)</f>
        <v>0</v>
      </c>
      <c r="BG553" s="181">
        <f>IF(N553="zákl. přenesená",J553,0)</f>
        <v>0</v>
      </c>
      <c r="BH553" s="181">
        <f>IF(N553="sníž. přenesená",J553,0)</f>
        <v>0</v>
      </c>
      <c r="BI553" s="181">
        <f>IF(N553="nulová",J553,0)</f>
        <v>0</v>
      </c>
      <c r="BJ553" s="24" t="s">
        <v>143</v>
      </c>
      <c r="BK553" s="181">
        <f>ROUND(I553*H553,2)</f>
        <v>0</v>
      </c>
      <c r="BL553" s="24" t="s">
        <v>232</v>
      </c>
      <c r="BM553" s="24" t="s">
        <v>925</v>
      </c>
    </row>
    <row r="554" spans="2:65" s="11" customFormat="1" ht="13.5" x14ac:dyDescent="0.3">
      <c r="B554" s="182"/>
      <c r="D554" s="183" t="s">
        <v>145</v>
      </c>
      <c r="E554" s="184" t="s">
        <v>5</v>
      </c>
      <c r="F554" s="185" t="s">
        <v>808</v>
      </c>
      <c r="H554" s="184" t="s">
        <v>5</v>
      </c>
      <c r="I554" s="186"/>
      <c r="L554" s="182"/>
      <c r="M554" s="187"/>
      <c r="N554" s="188"/>
      <c r="O554" s="188"/>
      <c r="P554" s="188"/>
      <c r="Q554" s="188"/>
      <c r="R554" s="188"/>
      <c r="S554" s="188"/>
      <c r="T554" s="189"/>
      <c r="AT554" s="184" t="s">
        <v>145</v>
      </c>
      <c r="AU554" s="184" t="s">
        <v>143</v>
      </c>
      <c r="AV554" s="11" t="s">
        <v>78</v>
      </c>
      <c r="AW554" s="11" t="s">
        <v>34</v>
      </c>
      <c r="AX554" s="11" t="s">
        <v>70</v>
      </c>
      <c r="AY554" s="184" t="s">
        <v>135</v>
      </c>
    </row>
    <row r="555" spans="2:65" s="12" customFormat="1" ht="13.5" x14ac:dyDescent="0.3">
      <c r="B555" s="190"/>
      <c r="D555" s="183" t="s">
        <v>145</v>
      </c>
      <c r="E555" s="191" t="s">
        <v>5</v>
      </c>
      <c r="F555" s="192" t="s">
        <v>926</v>
      </c>
      <c r="H555" s="193">
        <v>20.5</v>
      </c>
      <c r="I555" s="194"/>
      <c r="L555" s="190"/>
      <c r="M555" s="195"/>
      <c r="N555" s="196"/>
      <c r="O555" s="196"/>
      <c r="P555" s="196"/>
      <c r="Q555" s="196"/>
      <c r="R555" s="196"/>
      <c r="S555" s="196"/>
      <c r="T555" s="197"/>
      <c r="AT555" s="191" t="s">
        <v>145</v>
      </c>
      <c r="AU555" s="191" t="s">
        <v>143</v>
      </c>
      <c r="AV555" s="12" t="s">
        <v>143</v>
      </c>
      <c r="AW555" s="12" t="s">
        <v>34</v>
      </c>
      <c r="AX555" s="12" t="s">
        <v>70</v>
      </c>
      <c r="AY555" s="191" t="s">
        <v>135</v>
      </c>
    </row>
    <row r="556" spans="2:65" s="11" customFormat="1" ht="13.5" x14ac:dyDescent="0.3">
      <c r="B556" s="182"/>
      <c r="D556" s="183" t="s">
        <v>145</v>
      </c>
      <c r="E556" s="184" t="s">
        <v>5</v>
      </c>
      <c r="F556" s="185" t="s">
        <v>808</v>
      </c>
      <c r="H556" s="184" t="s">
        <v>5</v>
      </c>
      <c r="I556" s="186"/>
      <c r="L556" s="182"/>
      <c r="M556" s="187"/>
      <c r="N556" s="188"/>
      <c r="O556" s="188"/>
      <c r="P556" s="188"/>
      <c r="Q556" s="188"/>
      <c r="R556" s="188"/>
      <c r="S556" s="188"/>
      <c r="T556" s="189"/>
      <c r="AT556" s="184" t="s">
        <v>145</v>
      </c>
      <c r="AU556" s="184" t="s">
        <v>143</v>
      </c>
      <c r="AV556" s="11" t="s">
        <v>78</v>
      </c>
      <c r="AW556" s="11" t="s">
        <v>34</v>
      </c>
      <c r="AX556" s="11" t="s">
        <v>70</v>
      </c>
      <c r="AY556" s="184" t="s">
        <v>135</v>
      </c>
    </row>
    <row r="557" spans="2:65" s="12" customFormat="1" ht="13.5" x14ac:dyDescent="0.3">
      <c r="B557" s="190"/>
      <c r="D557" s="183" t="s">
        <v>145</v>
      </c>
      <c r="E557" s="191" t="s">
        <v>5</v>
      </c>
      <c r="F557" s="192" t="s">
        <v>927</v>
      </c>
      <c r="H557" s="193">
        <v>14.208</v>
      </c>
      <c r="I557" s="194"/>
      <c r="L557" s="190"/>
      <c r="M557" s="195"/>
      <c r="N557" s="196"/>
      <c r="O557" s="196"/>
      <c r="P557" s="196"/>
      <c r="Q557" s="196"/>
      <c r="R557" s="196"/>
      <c r="S557" s="196"/>
      <c r="T557" s="197"/>
      <c r="AT557" s="191" t="s">
        <v>145</v>
      </c>
      <c r="AU557" s="191" t="s">
        <v>143</v>
      </c>
      <c r="AV557" s="12" t="s">
        <v>143</v>
      </c>
      <c r="AW557" s="12" t="s">
        <v>34</v>
      </c>
      <c r="AX557" s="12" t="s">
        <v>70</v>
      </c>
      <c r="AY557" s="191" t="s">
        <v>135</v>
      </c>
    </row>
    <row r="558" spans="2:65" s="13" customFormat="1" ht="13.5" x14ac:dyDescent="0.3">
      <c r="B558" s="198"/>
      <c r="D558" s="183" t="s">
        <v>145</v>
      </c>
      <c r="E558" s="199" t="s">
        <v>5</v>
      </c>
      <c r="F558" s="200" t="s">
        <v>149</v>
      </c>
      <c r="H558" s="201">
        <v>34.707999999999998</v>
      </c>
      <c r="I558" s="202"/>
      <c r="L558" s="198"/>
      <c r="M558" s="203"/>
      <c r="N558" s="204"/>
      <c r="O558" s="204"/>
      <c r="P558" s="204"/>
      <c r="Q558" s="204"/>
      <c r="R558" s="204"/>
      <c r="S558" s="204"/>
      <c r="T558" s="205"/>
      <c r="AT558" s="199" t="s">
        <v>145</v>
      </c>
      <c r="AU558" s="199" t="s">
        <v>143</v>
      </c>
      <c r="AV558" s="13" t="s">
        <v>142</v>
      </c>
      <c r="AW558" s="13" t="s">
        <v>34</v>
      </c>
      <c r="AX558" s="13" t="s">
        <v>78</v>
      </c>
      <c r="AY558" s="199" t="s">
        <v>135</v>
      </c>
    </row>
    <row r="559" spans="2:65" s="1" customFormat="1" ht="16.5" customHeight="1" x14ac:dyDescent="0.3">
      <c r="B559" s="169"/>
      <c r="C559" s="170" t="s">
        <v>928</v>
      </c>
      <c r="D559" s="170" t="s">
        <v>137</v>
      </c>
      <c r="E559" s="171" t="s">
        <v>929</v>
      </c>
      <c r="F559" s="172" t="s">
        <v>930</v>
      </c>
      <c r="G559" s="173" t="s">
        <v>140</v>
      </c>
      <c r="H559" s="174">
        <v>6</v>
      </c>
      <c r="I559" s="175"/>
      <c r="J559" s="176">
        <f>ROUND(I559*H559,2)</f>
        <v>0</v>
      </c>
      <c r="K559" s="172" t="s">
        <v>141</v>
      </c>
      <c r="L559" s="41"/>
      <c r="M559" s="177" t="s">
        <v>5</v>
      </c>
      <c r="N559" s="178" t="s">
        <v>42</v>
      </c>
      <c r="O559" s="42"/>
      <c r="P559" s="179">
        <f>O559*H559</f>
        <v>0</v>
      </c>
      <c r="Q559" s="179">
        <v>8.0000000000000007E-5</v>
      </c>
      <c r="R559" s="179">
        <f>Q559*H559</f>
        <v>4.8000000000000007E-4</v>
      </c>
      <c r="S559" s="179">
        <v>0</v>
      </c>
      <c r="T559" s="180">
        <f>S559*H559</f>
        <v>0</v>
      </c>
      <c r="AR559" s="24" t="s">
        <v>232</v>
      </c>
      <c r="AT559" s="24" t="s">
        <v>137</v>
      </c>
      <c r="AU559" s="24" t="s">
        <v>143</v>
      </c>
      <c r="AY559" s="24" t="s">
        <v>135</v>
      </c>
      <c r="BE559" s="181">
        <f>IF(N559="základní",J559,0)</f>
        <v>0</v>
      </c>
      <c r="BF559" s="181">
        <f>IF(N559="snížená",J559,0)</f>
        <v>0</v>
      </c>
      <c r="BG559" s="181">
        <f>IF(N559="zákl. přenesená",J559,0)</f>
        <v>0</v>
      </c>
      <c r="BH559" s="181">
        <f>IF(N559="sníž. přenesená",J559,0)</f>
        <v>0</v>
      </c>
      <c r="BI559" s="181">
        <f>IF(N559="nulová",J559,0)</f>
        <v>0</v>
      </c>
      <c r="BJ559" s="24" t="s">
        <v>143</v>
      </c>
      <c r="BK559" s="181">
        <f>ROUND(I559*H559,2)</f>
        <v>0</v>
      </c>
      <c r="BL559" s="24" t="s">
        <v>232</v>
      </c>
      <c r="BM559" s="24" t="s">
        <v>931</v>
      </c>
    </row>
    <row r="560" spans="2:65" s="12" customFormat="1" ht="13.5" x14ac:dyDescent="0.3">
      <c r="B560" s="190"/>
      <c r="D560" s="183" t="s">
        <v>145</v>
      </c>
      <c r="E560" s="191" t="s">
        <v>5</v>
      </c>
      <c r="F560" s="192" t="s">
        <v>932</v>
      </c>
      <c r="H560" s="193">
        <v>6</v>
      </c>
      <c r="I560" s="194"/>
      <c r="L560" s="190"/>
      <c r="M560" s="195"/>
      <c r="N560" s="196"/>
      <c r="O560" s="196"/>
      <c r="P560" s="196"/>
      <c r="Q560" s="196"/>
      <c r="R560" s="196"/>
      <c r="S560" s="196"/>
      <c r="T560" s="197"/>
      <c r="AT560" s="191" t="s">
        <v>145</v>
      </c>
      <c r="AU560" s="191" t="s">
        <v>143</v>
      </c>
      <c r="AV560" s="12" t="s">
        <v>143</v>
      </c>
      <c r="AW560" s="12" t="s">
        <v>34</v>
      </c>
      <c r="AX560" s="12" t="s">
        <v>78</v>
      </c>
      <c r="AY560" s="191" t="s">
        <v>135</v>
      </c>
    </row>
    <row r="561" spans="2:65" s="1" customFormat="1" ht="25.5" customHeight="1" x14ac:dyDescent="0.3">
      <c r="B561" s="169"/>
      <c r="C561" s="170" t="s">
        <v>933</v>
      </c>
      <c r="D561" s="170" t="s">
        <v>137</v>
      </c>
      <c r="E561" s="171" t="s">
        <v>934</v>
      </c>
      <c r="F561" s="172" t="s">
        <v>935</v>
      </c>
      <c r="G561" s="173" t="s">
        <v>140</v>
      </c>
      <c r="H561" s="174">
        <v>6</v>
      </c>
      <c r="I561" s="175"/>
      <c r="J561" s="176">
        <f>ROUND(I561*H561,2)</f>
        <v>0</v>
      </c>
      <c r="K561" s="172" t="s">
        <v>141</v>
      </c>
      <c r="L561" s="41"/>
      <c r="M561" s="177" t="s">
        <v>5</v>
      </c>
      <c r="N561" s="178" t="s">
        <v>42</v>
      </c>
      <c r="O561" s="42"/>
      <c r="P561" s="179">
        <f>O561*H561</f>
        <v>0</v>
      </c>
      <c r="Q561" s="179">
        <v>1.7000000000000001E-4</v>
      </c>
      <c r="R561" s="179">
        <f>Q561*H561</f>
        <v>1.0200000000000001E-3</v>
      </c>
      <c r="S561" s="179">
        <v>0</v>
      </c>
      <c r="T561" s="180">
        <f>S561*H561</f>
        <v>0</v>
      </c>
      <c r="AR561" s="24" t="s">
        <v>232</v>
      </c>
      <c r="AT561" s="24" t="s">
        <v>137</v>
      </c>
      <c r="AU561" s="24" t="s">
        <v>143</v>
      </c>
      <c r="AY561" s="24" t="s">
        <v>135</v>
      </c>
      <c r="BE561" s="181">
        <f>IF(N561="základní",J561,0)</f>
        <v>0</v>
      </c>
      <c r="BF561" s="181">
        <f>IF(N561="snížená",J561,0)</f>
        <v>0</v>
      </c>
      <c r="BG561" s="181">
        <f>IF(N561="zákl. přenesená",J561,0)</f>
        <v>0</v>
      </c>
      <c r="BH561" s="181">
        <f>IF(N561="sníž. přenesená",J561,0)</f>
        <v>0</v>
      </c>
      <c r="BI561" s="181">
        <f>IF(N561="nulová",J561,0)</f>
        <v>0</v>
      </c>
      <c r="BJ561" s="24" t="s">
        <v>143</v>
      </c>
      <c r="BK561" s="181">
        <f>ROUND(I561*H561,2)</f>
        <v>0</v>
      </c>
      <c r="BL561" s="24" t="s">
        <v>232</v>
      </c>
      <c r="BM561" s="24" t="s">
        <v>936</v>
      </c>
    </row>
    <row r="562" spans="2:65" s="1" customFormat="1" ht="16.5" customHeight="1" x14ac:dyDescent="0.3">
      <c r="B562" s="169"/>
      <c r="C562" s="170" t="s">
        <v>937</v>
      </c>
      <c r="D562" s="170" t="s">
        <v>137</v>
      </c>
      <c r="E562" s="171" t="s">
        <v>938</v>
      </c>
      <c r="F562" s="172" t="s">
        <v>939</v>
      </c>
      <c r="G562" s="173" t="s">
        <v>140</v>
      </c>
      <c r="H562" s="174">
        <v>12</v>
      </c>
      <c r="I562" s="175"/>
      <c r="J562" s="176">
        <f>ROUND(I562*H562,2)</f>
        <v>0</v>
      </c>
      <c r="K562" s="172" t="s">
        <v>141</v>
      </c>
      <c r="L562" s="41"/>
      <c r="M562" s="177" t="s">
        <v>5</v>
      </c>
      <c r="N562" s="178" t="s">
        <v>42</v>
      </c>
      <c r="O562" s="42"/>
      <c r="P562" s="179">
        <f>O562*H562</f>
        <v>0</v>
      </c>
      <c r="Q562" s="179">
        <v>1.2E-4</v>
      </c>
      <c r="R562" s="179">
        <f>Q562*H562</f>
        <v>1.4400000000000001E-3</v>
      </c>
      <c r="S562" s="179">
        <v>0</v>
      </c>
      <c r="T562" s="180">
        <f>S562*H562</f>
        <v>0</v>
      </c>
      <c r="AR562" s="24" t="s">
        <v>232</v>
      </c>
      <c r="AT562" s="24" t="s">
        <v>137</v>
      </c>
      <c r="AU562" s="24" t="s">
        <v>143</v>
      </c>
      <c r="AY562" s="24" t="s">
        <v>135</v>
      </c>
      <c r="BE562" s="181">
        <f>IF(N562="základní",J562,0)</f>
        <v>0</v>
      </c>
      <c r="BF562" s="181">
        <f>IF(N562="snížená",J562,0)</f>
        <v>0</v>
      </c>
      <c r="BG562" s="181">
        <f>IF(N562="zákl. přenesená",J562,0)</f>
        <v>0</v>
      </c>
      <c r="BH562" s="181">
        <f>IF(N562="sníž. přenesená",J562,0)</f>
        <v>0</v>
      </c>
      <c r="BI562" s="181">
        <f>IF(N562="nulová",J562,0)</f>
        <v>0</v>
      </c>
      <c r="BJ562" s="24" t="s">
        <v>143</v>
      </c>
      <c r="BK562" s="181">
        <f>ROUND(I562*H562,2)</f>
        <v>0</v>
      </c>
      <c r="BL562" s="24" t="s">
        <v>232</v>
      </c>
      <c r="BM562" s="24" t="s">
        <v>940</v>
      </c>
    </row>
    <row r="563" spans="2:65" s="12" customFormat="1" ht="13.5" x14ac:dyDescent="0.3">
      <c r="B563" s="190"/>
      <c r="D563" s="183" t="s">
        <v>145</v>
      </c>
      <c r="E563" s="191" t="s">
        <v>5</v>
      </c>
      <c r="F563" s="192" t="s">
        <v>941</v>
      </c>
      <c r="H563" s="193">
        <v>12</v>
      </c>
      <c r="I563" s="194"/>
      <c r="L563" s="190"/>
      <c r="M563" s="195"/>
      <c r="N563" s="196"/>
      <c r="O563" s="196"/>
      <c r="P563" s="196"/>
      <c r="Q563" s="196"/>
      <c r="R563" s="196"/>
      <c r="S563" s="196"/>
      <c r="T563" s="197"/>
      <c r="AT563" s="191" t="s">
        <v>145</v>
      </c>
      <c r="AU563" s="191" t="s">
        <v>143</v>
      </c>
      <c r="AV563" s="12" t="s">
        <v>143</v>
      </c>
      <c r="AW563" s="12" t="s">
        <v>34</v>
      </c>
      <c r="AX563" s="12" t="s">
        <v>78</v>
      </c>
      <c r="AY563" s="191" t="s">
        <v>135</v>
      </c>
    </row>
    <row r="564" spans="2:65" s="10" customFormat="1" ht="29.85" customHeight="1" x14ac:dyDescent="0.3">
      <c r="B564" s="156"/>
      <c r="D564" s="157" t="s">
        <v>69</v>
      </c>
      <c r="E564" s="167" t="s">
        <v>942</v>
      </c>
      <c r="F564" s="167" t="s">
        <v>943</v>
      </c>
      <c r="I564" s="159"/>
      <c r="J564" s="168">
        <f>BK564</f>
        <v>0</v>
      </c>
      <c r="L564" s="156"/>
      <c r="M564" s="161"/>
      <c r="N564" s="162"/>
      <c r="O564" s="162"/>
      <c r="P564" s="163">
        <f>SUM(P565:P568)</f>
        <v>0</v>
      </c>
      <c r="Q564" s="162"/>
      <c r="R564" s="163">
        <f>SUM(R565:R568)</f>
        <v>2.5999999999999999E-2</v>
      </c>
      <c r="S564" s="162"/>
      <c r="T564" s="164">
        <f>SUM(T565:T568)</f>
        <v>1.4999999999999999E-2</v>
      </c>
      <c r="AR564" s="157" t="s">
        <v>143</v>
      </c>
      <c r="AT564" s="165" t="s">
        <v>69</v>
      </c>
      <c r="AU564" s="165" t="s">
        <v>78</v>
      </c>
      <c r="AY564" s="157" t="s">
        <v>135</v>
      </c>
      <c r="BK564" s="166">
        <f>SUM(BK565:BK568)</f>
        <v>0</v>
      </c>
    </row>
    <row r="565" spans="2:65" s="1" customFormat="1" ht="16.5" customHeight="1" x14ac:dyDescent="0.3">
      <c r="B565" s="169"/>
      <c r="C565" s="170" t="s">
        <v>944</v>
      </c>
      <c r="D565" s="170" t="s">
        <v>137</v>
      </c>
      <c r="E565" s="171" t="s">
        <v>945</v>
      </c>
      <c r="F565" s="172" t="s">
        <v>946</v>
      </c>
      <c r="G565" s="173" t="s">
        <v>140</v>
      </c>
      <c r="H565" s="174">
        <v>100</v>
      </c>
      <c r="I565" s="175"/>
      <c r="J565" s="176">
        <f>ROUND(I565*H565,2)</f>
        <v>0</v>
      </c>
      <c r="K565" s="172" t="s">
        <v>141</v>
      </c>
      <c r="L565" s="41"/>
      <c r="M565" s="177" t="s">
        <v>5</v>
      </c>
      <c r="N565" s="178" t="s">
        <v>42</v>
      </c>
      <c r="O565" s="42"/>
      <c r="P565" s="179">
        <f>O565*H565</f>
        <v>0</v>
      </c>
      <c r="Q565" s="179">
        <v>0</v>
      </c>
      <c r="R565" s="179">
        <f>Q565*H565</f>
        <v>0</v>
      </c>
      <c r="S565" s="179">
        <v>1.4999999999999999E-4</v>
      </c>
      <c r="T565" s="180">
        <f>S565*H565</f>
        <v>1.4999999999999999E-2</v>
      </c>
      <c r="AR565" s="24" t="s">
        <v>232</v>
      </c>
      <c r="AT565" s="24" t="s">
        <v>137</v>
      </c>
      <c r="AU565" s="24" t="s">
        <v>143</v>
      </c>
      <c r="AY565" s="24" t="s">
        <v>135</v>
      </c>
      <c r="BE565" s="181">
        <f>IF(N565="základní",J565,0)</f>
        <v>0</v>
      </c>
      <c r="BF565" s="181">
        <f>IF(N565="snížená",J565,0)</f>
        <v>0</v>
      </c>
      <c r="BG565" s="181">
        <f>IF(N565="zákl. přenesená",J565,0)</f>
        <v>0</v>
      </c>
      <c r="BH565" s="181">
        <f>IF(N565="sníž. přenesená",J565,0)</f>
        <v>0</v>
      </c>
      <c r="BI565" s="181">
        <f>IF(N565="nulová",J565,0)</f>
        <v>0</v>
      </c>
      <c r="BJ565" s="24" t="s">
        <v>143</v>
      </c>
      <c r="BK565" s="181">
        <f>ROUND(I565*H565,2)</f>
        <v>0</v>
      </c>
      <c r="BL565" s="24" t="s">
        <v>232</v>
      </c>
      <c r="BM565" s="24" t="s">
        <v>947</v>
      </c>
    </row>
    <row r="566" spans="2:65" s="11" customFormat="1" ht="13.5" x14ac:dyDescent="0.3">
      <c r="B566" s="182"/>
      <c r="D566" s="183" t="s">
        <v>145</v>
      </c>
      <c r="E566" s="184" t="s">
        <v>5</v>
      </c>
      <c r="F566" s="185" t="s">
        <v>948</v>
      </c>
      <c r="H566" s="184" t="s">
        <v>5</v>
      </c>
      <c r="I566" s="186"/>
      <c r="L566" s="182"/>
      <c r="M566" s="187"/>
      <c r="N566" s="188"/>
      <c r="O566" s="188"/>
      <c r="P566" s="188"/>
      <c r="Q566" s="188"/>
      <c r="R566" s="188"/>
      <c r="S566" s="188"/>
      <c r="T566" s="189"/>
      <c r="AT566" s="184" t="s">
        <v>145</v>
      </c>
      <c r="AU566" s="184" t="s">
        <v>143</v>
      </c>
      <c r="AV566" s="11" t="s">
        <v>78</v>
      </c>
      <c r="AW566" s="11" t="s">
        <v>34</v>
      </c>
      <c r="AX566" s="11" t="s">
        <v>70</v>
      </c>
      <c r="AY566" s="184" t="s">
        <v>135</v>
      </c>
    </row>
    <row r="567" spans="2:65" s="12" customFormat="1" ht="13.5" x14ac:dyDescent="0.3">
      <c r="B567" s="190"/>
      <c r="D567" s="183" t="s">
        <v>145</v>
      </c>
      <c r="E567" s="191" t="s">
        <v>5</v>
      </c>
      <c r="F567" s="192" t="s">
        <v>949</v>
      </c>
      <c r="H567" s="193">
        <v>100</v>
      </c>
      <c r="I567" s="194"/>
      <c r="L567" s="190"/>
      <c r="M567" s="195"/>
      <c r="N567" s="196"/>
      <c r="O567" s="196"/>
      <c r="P567" s="196"/>
      <c r="Q567" s="196"/>
      <c r="R567" s="196"/>
      <c r="S567" s="196"/>
      <c r="T567" s="197"/>
      <c r="AT567" s="191" t="s">
        <v>145</v>
      </c>
      <c r="AU567" s="191" t="s">
        <v>143</v>
      </c>
      <c r="AV567" s="12" t="s">
        <v>143</v>
      </c>
      <c r="AW567" s="12" t="s">
        <v>34</v>
      </c>
      <c r="AX567" s="12" t="s">
        <v>78</v>
      </c>
      <c r="AY567" s="191" t="s">
        <v>135</v>
      </c>
    </row>
    <row r="568" spans="2:65" s="1" customFormat="1" ht="25.5" customHeight="1" x14ac:dyDescent="0.3">
      <c r="B568" s="169"/>
      <c r="C568" s="170" t="s">
        <v>950</v>
      </c>
      <c r="D568" s="170" t="s">
        <v>137</v>
      </c>
      <c r="E568" s="171" t="s">
        <v>951</v>
      </c>
      <c r="F568" s="172" t="s">
        <v>952</v>
      </c>
      <c r="G568" s="173" t="s">
        <v>140</v>
      </c>
      <c r="H568" s="174">
        <v>100</v>
      </c>
      <c r="I568" s="175"/>
      <c r="J568" s="176">
        <f>ROUND(I568*H568,2)</f>
        <v>0</v>
      </c>
      <c r="K568" s="172" t="s">
        <v>141</v>
      </c>
      <c r="L568" s="41"/>
      <c r="M568" s="177" t="s">
        <v>5</v>
      </c>
      <c r="N568" s="178" t="s">
        <v>42</v>
      </c>
      <c r="O568" s="42"/>
      <c r="P568" s="179">
        <f>O568*H568</f>
        <v>0</v>
      </c>
      <c r="Q568" s="179">
        <v>2.5999999999999998E-4</v>
      </c>
      <c r="R568" s="179">
        <f>Q568*H568</f>
        <v>2.5999999999999999E-2</v>
      </c>
      <c r="S568" s="179">
        <v>0</v>
      </c>
      <c r="T568" s="180">
        <f>S568*H568</f>
        <v>0</v>
      </c>
      <c r="AR568" s="24" t="s">
        <v>232</v>
      </c>
      <c r="AT568" s="24" t="s">
        <v>137</v>
      </c>
      <c r="AU568" s="24" t="s">
        <v>143</v>
      </c>
      <c r="AY568" s="24" t="s">
        <v>135</v>
      </c>
      <c r="BE568" s="181">
        <f>IF(N568="základní",J568,0)</f>
        <v>0</v>
      </c>
      <c r="BF568" s="181">
        <f>IF(N568="snížená",J568,0)</f>
        <v>0</v>
      </c>
      <c r="BG568" s="181">
        <f>IF(N568="zákl. přenesená",J568,0)</f>
        <v>0</v>
      </c>
      <c r="BH568" s="181">
        <f>IF(N568="sníž. přenesená",J568,0)</f>
        <v>0</v>
      </c>
      <c r="BI568" s="181">
        <f>IF(N568="nulová",J568,0)</f>
        <v>0</v>
      </c>
      <c r="BJ568" s="24" t="s">
        <v>143</v>
      </c>
      <c r="BK568" s="181">
        <f>ROUND(I568*H568,2)</f>
        <v>0</v>
      </c>
      <c r="BL568" s="24" t="s">
        <v>232</v>
      </c>
      <c r="BM568" s="24" t="s">
        <v>953</v>
      </c>
    </row>
    <row r="569" spans="2:65" s="10" customFormat="1" ht="29.85" customHeight="1" x14ac:dyDescent="0.3">
      <c r="B569" s="156"/>
      <c r="D569" s="157" t="s">
        <v>69</v>
      </c>
      <c r="E569" s="167" t="s">
        <v>954</v>
      </c>
      <c r="F569" s="167" t="s">
        <v>955</v>
      </c>
      <c r="I569" s="159"/>
      <c r="J569" s="168">
        <f>BK569</f>
        <v>0</v>
      </c>
      <c r="L569" s="156"/>
      <c r="M569" s="161"/>
      <c r="N569" s="162"/>
      <c r="O569" s="162"/>
      <c r="P569" s="163">
        <f>SUM(P570:P574)</f>
        <v>0</v>
      </c>
      <c r="Q569" s="162"/>
      <c r="R569" s="163">
        <f>SUM(R570:R574)</f>
        <v>0</v>
      </c>
      <c r="S569" s="162"/>
      <c r="T569" s="164">
        <f>SUM(T570:T574)</f>
        <v>0</v>
      </c>
      <c r="AR569" s="157" t="s">
        <v>78</v>
      </c>
      <c r="AT569" s="165" t="s">
        <v>69</v>
      </c>
      <c r="AU569" s="165" t="s">
        <v>78</v>
      </c>
      <c r="AY569" s="157" t="s">
        <v>135</v>
      </c>
      <c r="BK569" s="166">
        <f>SUM(BK570:BK574)</f>
        <v>0</v>
      </c>
    </row>
    <row r="570" spans="2:65" s="1" customFormat="1" ht="16.5" customHeight="1" x14ac:dyDescent="0.3">
      <c r="B570" s="169"/>
      <c r="C570" s="170" t="s">
        <v>956</v>
      </c>
      <c r="D570" s="170" t="s">
        <v>137</v>
      </c>
      <c r="E570" s="171" t="s">
        <v>957</v>
      </c>
      <c r="F570" s="172" t="s">
        <v>958</v>
      </c>
      <c r="G570" s="173" t="s">
        <v>625</v>
      </c>
      <c r="H570" s="174">
        <v>1</v>
      </c>
      <c r="I570" s="175"/>
      <c r="J570" s="176">
        <f>ROUND(I570*H570,2)</f>
        <v>0</v>
      </c>
      <c r="K570" s="172" t="s">
        <v>5</v>
      </c>
      <c r="L570" s="41"/>
      <c r="M570" s="177" t="s">
        <v>5</v>
      </c>
      <c r="N570" s="178" t="s">
        <v>42</v>
      </c>
      <c r="O570" s="42"/>
      <c r="P570" s="179">
        <f>O570*H570</f>
        <v>0</v>
      </c>
      <c r="Q570" s="179">
        <v>0</v>
      </c>
      <c r="R570" s="179">
        <f>Q570*H570</f>
        <v>0</v>
      </c>
      <c r="S570" s="179">
        <v>0</v>
      </c>
      <c r="T570" s="180">
        <f>S570*H570</f>
        <v>0</v>
      </c>
      <c r="AR570" s="24" t="s">
        <v>546</v>
      </c>
      <c r="AT570" s="24" t="s">
        <v>137</v>
      </c>
      <c r="AU570" s="24" t="s">
        <v>143</v>
      </c>
      <c r="AY570" s="24" t="s">
        <v>135</v>
      </c>
      <c r="BE570" s="181">
        <f>IF(N570="základní",J570,0)</f>
        <v>0</v>
      </c>
      <c r="BF570" s="181">
        <f>IF(N570="snížená",J570,0)</f>
        <v>0</v>
      </c>
      <c r="BG570" s="181">
        <f>IF(N570="zákl. přenesená",J570,0)</f>
        <v>0</v>
      </c>
      <c r="BH570" s="181">
        <f>IF(N570="sníž. přenesená",J570,0)</f>
        <v>0</v>
      </c>
      <c r="BI570" s="181">
        <f>IF(N570="nulová",J570,0)</f>
        <v>0</v>
      </c>
      <c r="BJ570" s="24" t="s">
        <v>143</v>
      </c>
      <c r="BK570" s="181">
        <f>ROUND(I570*H570,2)</f>
        <v>0</v>
      </c>
      <c r="BL570" s="24" t="s">
        <v>546</v>
      </c>
      <c r="BM570" s="24" t="s">
        <v>959</v>
      </c>
    </row>
    <row r="571" spans="2:65" s="11" customFormat="1" ht="13.5" x14ac:dyDescent="0.3">
      <c r="B571" s="182"/>
      <c r="D571" s="183" t="s">
        <v>145</v>
      </c>
      <c r="E571" s="184" t="s">
        <v>5</v>
      </c>
      <c r="F571" s="185" t="s">
        <v>960</v>
      </c>
      <c r="H571" s="184" t="s">
        <v>5</v>
      </c>
      <c r="I571" s="186"/>
      <c r="L571" s="182"/>
      <c r="M571" s="187"/>
      <c r="N571" s="188"/>
      <c r="O571" s="188"/>
      <c r="P571" s="188"/>
      <c r="Q571" s="188"/>
      <c r="R571" s="188"/>
      <c r="S571" s="188"/>
      <c r="T571" s="189"/>
      <c r="AT571" s="184" t="s">
        <v>145</v>
      </c>
      <c r="AU571" s="184" t="s">
        <v>143</v>
      </c>
      <c r="AV571" s="11" t="s">
        <v>78</v>
      </c>
      <c r="AW571" s="11" t="s">
        <v>34</v>
      </c>
      <c r="AX571" s="11" t="s">
        <v>70</v>
      </c>
      <c r="AY571" s="184" t="s">
        <v>135</v>
      </c>
    </row>
    <row r="572" spans="2:65" s="11" customFormat="1" ht="13.5" x14ac:dyDescent="0.3">
      <c r="B572" s="182"/>
      <c r="D572" s="183" t="s">
        <v>145</v>
      </c>
      <c r="E572" s="184" t="s">
        <v>5</v>
      </c>
      <c r="F572" s="185" t="s">
        <v>961</v>
      </c>
      <c r="H572" s="184" t="s">
        <v>5</v>
      </c>
      <c r="I572" s="186"/>
      <c r="L572" s="182"/>
      <c r="M572" s="187"/>
      <c r="N572" s="188"/>
      <c r="O572" s="188"/>
      <c r="P572" s="188"/>
      <c r="Q572" s="188"/>
      <c r="R572" s="188"/>
      <c r="S572" s="188"/>
      <c r="T572" s="189"/>
      <c r="AT572" s="184" t="s">
        <v>145</v>
      </c>
      <c r="AU572" s="184" t="s">
        <v>143</v>
      </c>
      <c r="AV572" s="11" t="s">
        <v>78</v>
      </c>
      <c r="AW572" s="11" t="s">
        <v>34</v>
      </c>
      <c r="AX572" s="11" t="s">
        <v>70</v>
      </c>
      <c r="AY572" s="184" t="s">
        <v>135</v>
      </c>
    </row>
    <row r="573" spans="2:65" s="12" customFormat="1" ht="13.5" x14ac:dyDescent="0.3">
      <c r="B573" s="190"/>
      <c r="D573" s="183" t="s">
        <v>145</v>
      </c>
      <c r="E573" s="191" t="s">
        <v>5</v>
      </c>
      <c r="F573" s="192" t="s">
        <v>962</v>
      </c>
      <c r="H573" s="193">
        <v>1</v>
      </c>
      <c r="I573" s="194"/>
      <c r="L573" s="190"/>
      <c r="M573" s="195"/>
      <c r="N573" s="196"/>
      <c r="O573" s="196"/>
      <c r="P573" s="196"/>
      <c r="Q573" s="196"/>
      <c r="R573" s="196"/>
      <c r="S573" s="196"/>
      <c r="T573" s="197"/>
      <c r="AT573" s="191" t="s">
        <v>145</v>
      </c>
      <c r="AU573" s="191" t="s">
        <v>143</v>
      </c>
      <c r="AV573" s="12" t="s">
        <v>143</v>
      </c>
      <c r="AW573" s="12" t="s">
        <v>34</v>
      </c>
      <c r="AX573" s="12" t="s">
        <v>78</v>
      </c>
      <c r="AY573" s="191" t="s">
        <v>135</v>
      </c>
    </row>
    <row r="574" spans="2:65" s="1" customFormat="1" ht="16.5" customHeight="1" x14ac:dyDescent="0.3">
      <c r="B574" s="169"/>
      <c r="C574" s="170" t="s">
        <v>963</v>
      </c>
      <c r="D574" s="170" t="s">
        <v>137</v>
      </c>
      <c r="E574" s="171" t="s">
        <v>964</v>
      </c>
      <c r="F574" s="172" t="s">
        <v>965</v>
      </c>
      <c r="G574" s="173" t="s">
        <v>625</v>
      </c>
      <c r="H574" s="174">
        <v>1</v>
      </c>
      <c r="I574" s="175"/>
      <c r="J574" s="176">
        <f>ROUND(I574*H574,2)</f>
        <v>0</v>
      </c>
      <c r="K574" s="172" t="s">
        <v>5</v>
      </c>
      <c r="L574" s="41"/>
      <c r="M574" s="177" t="s">
        <v>5</v>
      </c>
      <c r="N574" s="178" t="s">
        <v>42</v>
      </c>
      <c r="O574" s="42"/>
      <c r="P574" s="179">
        <f>O574*H574</f>
        <v>0</v>
      </c>
      <c r="Q574" s="179">
        <v>0</v>
      </c>
      <c r="R574" s="179">
        <f>Q574*H574</f>
        <v>0</v>
      </c>
      <c r="S574" s="179">
        <v>0</v>
      </c>
      <c r="T574" s="180">
        <f>S574*H574</f>
        <v>0</v>
      </c>
      <c r="AR574" s="24" t="s">
        <v>546</v>
      </c>
      <c r="AT574" s="24" t="s">
        <v>137</v>
      </c>
      <c r="AU574" s="24" t="s">
        <v>143</v>
      </c>
      <c r="AY574" s="24" t="s">
        <v>135</v>
      </c>
      <c r="BE574" s="181">
        <f>IF(N574="základní",J574,0)</f>
        <v>0</v>
      </c>
      <c r="BF574" s="181">
        <f>IF(N574="snížená",J574,0)</f>
        <v>0</v>
      </c>
      <c r="BG574" s="181">
        <f>IF(N574="zákl. přenesená",J574,0)</f>
        <v>0</v>
      </c>
      <c r="BH574" s="181">
        <f>IF(N574="sníž. přenesená",J574,0)</f>
        <v>0</v>
      </c>
      <c r="BI574" s="181">
        <f>IF(N574="nulová",J574,0)</f>
        <v>0</v>
      </c>
      <c r="BJ574" s="24" t="s">
        <v>143</v>
      </c>
      <c r="BK574" s="181">
        <f>ROUND(I574*H574,2)</f>
        <v>0</v>
      </c>
      <c r="BL574" s="24" t="s">
        <v>546</v>
      </c>
      <c r="BM574" s="24" t="s">
        <v>966</v>
      </c>
    </row>
    <row r="575" spans="2:65" s="10" customFormat="1" ht="37.35" customHeight="1" x14ac:dyDescent="0.35">
      <c r="B575" s="156"/>
      <c r="D575" s="157" t="s">
        <v>69</v>
      </c>
      <c r="E575" s="158" t="s">
        <v>967</v>
      </c>
      <c r="F575" s="158" t="s">
        <v>968</v>
      </c>
      <c r="I575" s="159"/>
      <c r="J575" s="160">
        <f>BK575</f>
        <v>0</v>
      </c>
      <c r="L575" s="156"/>
      <c r="M575" s="161"/>
      <c r="N575" s="162"/>
      <c r="O575" s="162"/>
      <c r="P575" s="163">
        <f>P576+P578+P581+P584</f>
        <v>0</v>
      </c>
      <c r="Q575" s="162"/>
      <c r="R575" s="163">
        <f>R576+R578+R581+R584</f>
        <v>0</v>
      </c>
      <c r="S575" s="162"/>
      <c r="T575" s="164">
        <f>T576+T578+T581+T584</f>
        <v>0</v>
      </c>
      <c r="AR575" s="157" t="s">
        <v>163</v>
      </c>
      <c r="AT575" s="165" t="s">
        <v>69</v>
      </c>
      <c r="AU575" s="165" t="s">
        <v>70</v>
      </c>
      <c r="AY575" s="157" t="s">
        <v>135</v>
      </c>
      <c r="BK575" s="166">
        <f>BK576+BK578+BK581+BK584</f>
        <v>0</v>
      </c>
    </row>
    <row r="576" spans="2:65" s="10" customFormat="1" ht="19.899999999999999" customHeight="1" x14ac:dyDescent="0.3">
      <c r="B576" s="156"/>
      <c r="D576" s="157" t="s">
        <v>69</v>
      </c>
      <c r="E576" s="167" t="s">
        <v>969</v>
      </c>
      <c r="F576" s="167" t="s">
        <v>970</v>
      </c>
      <c r="I576" s="159"/>
      <c r="J576" s="168">
        <f>BK576</f>
        <v>0</v>
      </c>
      <c r="L576" s="156"/>
      <c r="M576" s="161"/>
      <c r="N576" s="162"/>
      <c r="O576" s="162"/>
      <c r="P576" s="163">
        <f>P577</f>
        <v>0</v>
      </c>
      <c r="Q576" s="162"/>
      <c r="R576" s="163">
        <f>R577</f>
        <v>0</v>
      </c>
      <c r="S576" s="162"/>
      <c r="T576" s="164">
        <f>T577</f>
        <v>0</v>
      </c>
      <c r="AR576" s="157" t="s">
        <v>163</v>
      </c>
      <c r="AT576" s="165" t="s">
        <v>69</v>
      </c>
      <c r="AU576" s="165" t="s">
        <v>78</v>
      </c>
      <c r="AY576" s="157" t="s">
        <v>135</v>
      </c>
      <c r="BK576" s="166">
        <f>BK577</f>
        <v>0</v>
      </c>
    </row>
    <row r="577" spans="2:65" s="1" customFormat="1" ht="16.5" customHeight="1" x14ac:dyDescent="0.3">
      <c r="B577" s="169"/>
      <c r="C577" s="170" t="s">
        <v>971</v>
      </c>
      <c r="D577" s="170" t="s">
        <v>137</v>
      </c>
      <c r="E577" s="171" t="s">
        <v>972</v>
      </c>
      <c r="F577" s="172" t="s">
        <v>973</v>
      </c>
      <c r="G577" s="173" t="s">
        <v>625</v>
      </c>
      <c r="H577" s="174">
        <v>1</v>
      </c>
      <c r="I577" s="175"/>
      <c r="J577" s="176">
        <f>ROUND(I577*H577,2)</f>
        <v>0</v>
      </c>
      <c r="K577" s="172" t="s">
        <v>974</v>
      </c>
      <c r="L577" s="41"/>
      <c r="M577" s="177" t="s">
        <v>5</v>
      </c>
      <c r="N577" s="178" t="s">
        <v>42</v>
      </c>
      <c r="O577" s="42"/>
      <c r="P577" s="179">
        <f>O577*H577</f>
        <v>0</v>
      </c>
      <c r="Q577" s="179">
        <v>0</v>
      </c>
      <c r="R577" s="179">
        <f>Q577*H577</f>
        <v>0</v>
      </c>
      <c r="S577" s="179">
        <v>0</v>
      </c>
      <c r="T577" s="180">
        <f>S577*H577</f>
        <v>0</v>
      </c>
      <c r="AR577" s="24" t="s">
        <v>975</v>
      </c>
      <c r="AT577" s="24" t="s">
        <v>137</v>
      </c>
      <c r="AU577" s="24" t="s">
        <v>143</v>
      </c>
      <c r="AY577" s="24" t="s">
        <v>135</v>
      </c>
      <c r="BE577" s="181">
        <f>IF(N577="základní",J577,0)</f>
        <v>0</v>
      </c>
      <c r="BF577" s="181">
        <f>IF(N577="snížená",J577,0)</f>
        <v>0</v>
      </c>
      <c r="BG577" s="181">
        <f>IF(N577="zákl. přenesená",J577,0)</f>
        <v>0</v>
      </c>
      <c r="BH577" s="181">
        <f>IF(N577="sníž. přenesená",J577,0)</f>
        <v>0</v>
      </c>
      <c r="BI577" s="181">
        <f>IF(N577="nulová",J577,0)</f>
        <v>0</v>
      </c>
      <c r="BJ577" s="24" t="s">
        <v>143</v>
      </c>
      <c r="BK577" s="181">
        <f>ROUND(I577*H577,2)</f>
        <v>0</v>
      </c>
      <c r="BL577" s="24" t="s">
        <v>975</v>
      </c>
      <c r="BM577" s="24" t="s">
        <v>976</v>
      </c>
    </row>
    <row r="578" spans="2:65" s="10" customFormat="1" ht="29.85" customHeight="1" x14ac:dyDescent="0.3">
      <c r="B578" s="156"/>
      <c r="D578" s="157" t="s">
        <v>69</v>
      </c>
      <c r="E578" s="167" t="s">
        <v>977</v>
      </c>
      <c r="F578" s="167" t="s">
        <v>978</v>
      </c>
      <c r="I578" s="159"/>
      <c r="J578" s="168">
        <f>BK578</f>
        <v>0</v>
      </c>
      <c r="L578" s="156"/>
      <c r="M578" s="161"/>
      <c r="N578" s="162"/>
      <c r="O578" s="162"/>
      <c r="P578" s="163">
        <f>SUM(P579:P580)</f>
        <v>0</v>
      </c>
      <c r="Q578" s="162"/>
      <c r="R578" s="163">
        <f>SUM(R579:R580)</f>
        <v>0</v>
      </c>
      <c r="S578" s="162"/>
      <c r="T578" s="164">
        <f>SUM(T579:T580)</f>
        <v>0</v>
      </c>
      <c r="AR578" s="157" t="s">
        <v>163</v>
      </c>
      <c r="AT578" s="165" t="s">
        <v>69</v>
      </c>
      <c r="AU578" s="165" t="s">
        <v>78</v>
      </c>
      <c r="AY578" s="157" t="s">
        <v>135</v>
      </c>
      <c r="BK578" s="166">
        <f>SUM(BK579:BK580)</f>
        <v>0</v>
      </c>
    </row>
    <row r="579" spans="2:65" s="1" customFormat="1" ht="16.5" customHeight="1" x14ac:dyDescent="0.3">
      <c r="B579" s="169"/>
      <c r="C579" s="170" t="s">
        <v>979</v>
      </c>
      <c r="D579" s="170" t="s">
        <v>137</v>
      </c>
      <c r="E579" s="171" t="s">
        <v>980</v>
      </c>
      <c r="F579" s="172" t="s">
        <v>981</v>
      </c>
      <c r="G579" s="173" t="s">
        <v>625</v>
      </c>
      <c r="H579" s="174">
        <v>1</v>
      </c>
      <c r="I579" s="175"/>
      <c r="J579" s="176">
        <f>ROUND(I579*H579,2)</f>
        <v>0</v>
      </c>
      <c r="K579" s="172" t="s">
        <v>974</v>
      </c>
      <c r="L579" s="41"/>
      <c r="M579" s="177" t="s">
        <v>5</v>
      </c>
      <c r="N579" s="178" t="s">
        <v>42</v>
      </c>
      <c r="O579" s="42"/>
      <c r="P579" s="179">
        <f>O579*H579</f>
        <v>0</v>
      </c>
      <c r="Q579" s="179">
        <v>0</v>
      </c>
      <c r="R579" s="179">
        <f>Q579*H579</f>
        <v>0</v>
      </c>
      <c r="S579" s="179">
        <v>0</v>
      </c>
      <c r="T579" s="180">
        <f>S579*H579</f>
        <v>0</v>
      </c>
      <c r="AR579" s="24" t="s">
        <v>975</v>
      </c>
      <c r="AT579" s="24" t="s">
        <v>137</v>
      </c>
      <c r="AU579" s="24" t="s">
        <v>143</v>
      </c>
      <c r="AY579" s="24" t="s">
        <v>135</v>
      </c>
      <c r="BE579" s="181">
        <f>IF(N579="základní",J579,0)</f>
        <v>0</v>
      </c>
      <c r="BF579" s="181">
        <f>IF(N579="snížená",J579,0)</f>
        <v>0</v>
      </c>
      <c r="BG579" s="181">
        <f>IF(N579="zákl. přenesená",J579,0)</f>
        <v>0</v>
      </c>
      <c r="BH579" s="181">
        <f>IF(N579="sníž. přenesená",J579,0)</f>
        <v>0</v>
      </c>
      <c r="BI579" s="181">
        <f>IF(N579="nulová",J579,0)</f>
        <v>0</v>
      </c>
      <c r="BJ579" s="24" t="s">
        <v>143</v>
      </c>
      <c r="BK579" s="181">
        <f>ROUND(I579*H579,2)</f>
        <v>0</v>
      </c>
      <c r="BL579" s="24" t="s">
        <v>975</v>
      </c>
      <c r="BM579" s="24" t="s">
        <v>982</v>
      </c>
    </row>
    <row r="580" spans="2:65" s="1" customFormat="1" ht="16.5" customHeight="1" x14ac:dyDescent="0.3">
      <c r="B580" s="169"/>
      <c r="C580" s="170" t="s">
        <v>983</v>
      </c>
      <c r="D580" s="170" t="s">
        <v>137</v>
      </c>
      <c r="E580" s="171" t="s">
        <v>984</v>
      </c>
      <c r="F580" s="172" t="s">
        <v>985</v>
      </c>
      <c r="G580" s="173" t="s">
        <v>625</v>
      </c>
      <c r="H580" s="174">
        <v>1</v>
      </c>
      <c r="I580" s="175"/>
      <c r="J580" s="176">
        <f>ROUND(I580*H580,2)</f>
        <v>0</v>
      </c>
      <c r="K580" s="172" t="s">
        <v>974</v>
      </c>
      <c r="L580" s="41"/>
      <c r="M580" s="177" t="s">
        <v>5</v>
      </c>
      <c r="N580" s="178" t="s">
        <v>42</v>
      </c>
      <c r="O580" s="42"/>
      <c r="P580" s="179">
        <f>O580*H580</f>
        <v>0</v>
      </c>
      <c r="Q580" s="179">
        <v>0</v>
      </c>
      <c r="R580" s="179">
        <f>Q580*H580</f>
        <v>0</v>
      </c>
      <c r="S580" s="179">
        <v>0</v>
      </c>
      <c r="T580" s="180">
        <f>S580*H580</f>
        <v>0</v>
      </c>
      <c r="AR580" s="24" t="s">
        <v>975</v>
      </c>
      <c r="AT580" s="24" t="s">
        <v>137</v>
      </c>
      <c r="AU580" s="24" t="s">
        <v>143</v>
      </c>
      <c r="AY580" s="24" t="s">
        <v>135</v>
      </c>
      <c r="BE580" s="181">
        <f>IF(N580="základní",J580,0)</f>
        <v>0</v>
      </c>
      <c r="BF580" s="181">
        <f>IF(N580="snížená",J580,0)</f>
        <v>0</v>
      </c>
      <c r="BG580" s="181">
        <f>IF(N580="zákl. přenesená",J580,0)</f>
        <v>0</v>
      </c>
      <c r="BH580" s="181">
        <f>IF(N580="sníž. přenesená",J580,0)</f>
        <v>0</v>
      </c>
      <c r="BI580" s="181">
        <f>IF(N580="nulová",J580,0)</f>
        <v>0</v>
      </c>
      <c r="BJ580" s="24" t="s">
        <v>143</v>
      </c>
      <c r="BK580" s="181">
        <f>ROUND(I580*H580,2)</f>
        <v>0</v>
      </c>
      <c r="BL580" s="24" t="s">
        <v>975</v>
      </c>
      <c r="BM580" s="24" t="s">
        <v>986</v>
      </c>
    </row>
    <row r="581" spans="2:65" s="10" customFormat="1" ht="29.85" customHeight="1" x14ac:dyDescent="0.3">
      <c r="B581" s="156"/>
      <c r="D581" s="157" t="s">
        <v>69</v>
      </c>
      <c r="E581" s="167" t="s">
        <v>987</v>
      </c>
      <c r="F581" s="167" t="s">
        <v>988</v>
      </c>
      <c r="I581" s="159"/>
      <c r="J581" s="168">
        <f>BK581</f>
        <v>0</v>
      </c>
      <c r="L581" s="156"/>
      <c r="M581" s="161"/>
      <c r="N581" s="162"/>
      <c r="O581" s="162"/>
      <c r="P581" s="163">
        <f>SUM(P582:P583)</f>
        <v>0</v>
      </c>
      <c r="Q581" s="162"/>
      <c r="R581" s="163">
        <f>SUM(R582:R583)</f>
        <v>0</v>
      </c>
      <c r="S581" s="162"/>
      <c r="T581" s="164">
        <f>SUM(T582:T583)</f>
        <v>0</v>
      </c>
      <c r="AR581" s="157" t="s">
        <v>163</v>
      </c>
      <c r="AT581" s="165" t="s">
        <v>69</v>
      </c>
      <c r="AU581" s="165" t="s">
        <v>78</v>
      </c>
      <c r="AY581" s="157" t="s">
        <v>135</v>
      </c>
      <c r="BK581" s="166">
        <f>SUM(BK582:BK583)</f>
        <v>0</v>
      </c>
    </row>
    <row r="582" spans="2:65" s="1" customFormat="1" ht="16.5" customHeight="1" x14ac:dyDescent="0.3">
      <c r="B582" s="169"/>
      <c r="C582" s="170" t="s">
        <v>989</v>
      </c>
      <c r="D582" s="170" t="s">
        <v>137</v>
      </c>
      <c r="E582" s="171" t="s">
        <v>990</v>
      </c>
      <c r="F582" s="172" t="s">
        <v>991</v>
      </c>
      <c r="G582" s="173" t="s">
        <v>625</v>
      </c>
      <c r="H582" s="174">
        <v>0.05</v>
      </c>
      <c r="I582" s="175"/>
      <c r="J582" s="176">
        <f>ROUND(I582*H582,2)</f>
        <v>0</v>
      </c>
      <c r="K582" s="172" t="s">
        <v>992</v>
      </c>
      <c r="L582" s="41"/>
      <c r="M582" s="177" t="s">
        <v>5</v>
      </c>
      <c r="N582" s="178" t="s">
        <v>42</v>
      </c>
      <c r="O582" s="42"/>
      <c r="P582" s="179">
        <f>O582*H582</f>
        <v>0</v>
      </c>
      <c r="Q582" s="179">
        <v>0</v>
      </c>
      <c r="R582" s="179">
        <f>Q582*H582</f>
        <v>0</v>
      </c>
      <c r="S582" s="179">
        <v>0</v>
      </c>
      <c r="T582" s="180">
        <f>S582*H582</f>
        <v>0</v>
      </c>
      <c r="AR582" s="24" t="s">
        <v>975</v>
      </c>
      <c r="AT582" s="24" t="s">
        <v>137</v>
      </c>
      <c r="AU582" s="24" t="s">
        <v>143</v>
      </c>
      <c r="AY582" s="24" t="s">
        <v>135</v>
      </c>
      <c r="BE582" s="181">
        <f>IF(N582="základní",J582,0)</f>
        <v>0</v>
      </c>
      <c r="BF582" s="181">
        <f>IF(N582="snížená",J582,0)</f>
        <v>0</v>
      </c>
      <c r="BG582" s="181">
        <f>IF(N582="zákl. přenesená",J582,0)</f>
        <v>0</v>
      </c>
      <c r="BH582" s="181">
        <f>IF(N582="sníž. přenesená",J582,0)</f>
        <v>0</v>
      </c>
      <c r="BI582" s="181">
        <f>IF(N582="nulová",J582,0)</f>
        <v>0</v>
      </c>
      <c r="BJ582" s="24" t="s">
        <v>143</v>
      </c>
      <c r="BK582" s="181">
        <f>ROUND(I582*H582,2)</f>
        <v>0</v>
      </c>
      <c r="BL582" s="24" t="s">
        <v>975</v>
      </c>
      <c r="BM582" s="24" t="s">
        <v>993</v>
      </c>
    </row>
    <row r="583" spans="2:65" s="12" customFormat="1" ht="13.5" x14ac:dyDescent="0.3">
      <c r="B583" s="190"/>
      <c r="D583" s="183" t="s">
        <v>145</v>
      </c>
      <c r="E583" s="191" t="s">
        <v>5</v>
      </c>
      <c r="F583" s="192" t="s">
        <v>994</v>
      </c>
      <c r="H583" s="193">
        <v>0.05</v>
      </c>
      <c r="I583" s="194"/>
      <c r="L583" s="190"/>
      <c r="M583" s="195"/>
      <c r="N583" s="196"/>
      <c r="O583" s="196"/>
      <c r="P583" s="196"/>
      <c r="Q583" s="196"/>
      <c r="R583" s="196"/>
      <c r="S583" s="196"/>
      <c r="T583" s="197"/>
      <c r="AT583" s="191" t="s">
        <v>145</v>
      </c>
      <c r="AU583" s="191" t="s">
        <v>143</v>
      </c>
      <c r="AV583" s="12" t="s">
        <v>143</v>
      </c>
      <c r="AW583" s="12" t="s">
        <v>34</v>
      </c>
      <c r="AX583" s="12" t="s">
        <v>78</v>
      </c>
      <c r="AY583" s="191" t="s">
        <v>135</v>
      </c>
    </row>
    <row r="584" spans="2:65" s="10" customFormat="1" ht="29.85" customHeight="1" x14ac:dyDescent="0.3">
      <c r="B584" s="156"/>
      <c r="D584" s="157" t="s">
        <v>69</v>
      </c>
      <c r="E584" s="167" t="s">
        <v>995</v>
      </c>
      <c r="F584" s="167" t="s">
        <v>996</v>
      </c>
      <c r="I584" s="159"/>
      <c r="J584" s="168">
        <f>BK584</f>
        <v>0</v>
      </c>
      <c r="L584" s="156"/>
      <c r="M584" s="161"/>
      <c r="N584" s="162"/>
      <c r="O584" s="162"/>
      <c r="P584" s="163">
        <f>P585</f>
        <v>0</v>
      </c>
      <c r="Q584" s="162"/>
      <c r="R584" s="163">
        <f>R585</f>
        <v>0</v>
      </c>
      <c r="S584" s="162"/>
      <c r="T584" s="164">
        <f>T585</f>
        <v>0</v>
      </c>
      <c r="AR584" s="157" t="s">
        <v>163</v>
      </c>
      <c r="AT584" s="165" t="s">
        <v>69</v>
      </c>
      <c r="AU584" s="165" t="s">
        <v>78</v>
      </c>
      <c r="AY584" s="157" t="s">
        <v>135</v>
      </c>
      <c r="BK584" s="166">
        <f>BK585</f>
        <v>0</v>
      </c>
    </row>
    <row r="585" spans="2:65" s="1" customFormat="1" ht="16.5" customHeight="1" x14ac:dyDescent="0.3">
      <c r="B585" s="169"/>
      <c r="C585" s="170" t="s">
        <v>997</v>
      </c>
      <c r="D585" s="170" t="s">
        <v>137</v>
      </c>
      <c r="E585" s="171" t="s">
        <v>998</v>
      </c>
      <c r="F585" s="172" t="s">
        <v>996</v>
      </c>
      <c r="G585" s="173" t="s">
        <v>999</v>
      </c>
      <c r="H585" s="174">
        <v>1</v>
      </c>
      <c r="I585" s="175"/>
      <c r="J585" s="176">
        <f>ROUND(I585*H585,2)</f>
        <v>0</v>
      </c>
      <c r="K585" s="172" t="s">
        <v>992</v>
      </c>
      <c r="L585" s="41"/>
      <c r="M585" s="177" t="s">
        <v>5</v>
      </c>
      <c r="N585" s="224" t="s">
        <v>42</v>
      </c>
      <c r="O585" s="225"/>
      <c r="P585" s="226">
        <f>O585*H585</f>
        <v>0</v>
      </c>
      <c r="Q585" s="226">
        <v>0</v>
      </c>
      <c r="R585" s="226">
        <f>Q585*H585</f>
        <v>0</v>
      </c>
      <c r="S585" s="226">
        <v>0</v>
      </c>
      <c r="T585" s="227">
        <f>S585*H585</f>
        <v>0</v>
      </c>
      <c r="AR585" s="24" t="s">
        <v>975</v>
      </c>
      <c r="AT585" s="24" t="s">
        <v>137</v>
      </c>
      <c r="AU585" s="24" t="s">
        <v>143</v>
      </c>
      <c r="AY585" s="24" t="s">
        <v>135</v>
      </c>
      <c r="BE585" s="181">
        <f>IF(N585="základní",J585,0)</f>
        <v>0</v>
      </c>
      <c r="BF585" s="181">
        <f>IF(N585="snížená",J585,0)</f>
        <v>0</v>
      </c>
      <c r="BG585" s="181">
        <f>IF(N585="zákl. přenesená",J585,0)</f>
        <v>0</v>
      </c>
      <c r="BH585" s="181">
        <f>IF(N585="sníž. přenesená",J585,0)</f>
        <v>0</v>
      </c>
      <c r="BI585" s="181">
        <f>IF(N585="nulová",J585,0)</f>
        <v>0</v>
      </c>
      <c r="BJ585" s="24" t="s">
        <v>143</v>
      </c>
      <c r="BK585" s="181">
        <f>ROUND(I585*H585,2)</f>
        <v>0</v>
      </c>
      <c r="BL585" s="24" t="s">
        <v>975</v>
      </c>
      <c r="BM585" s="24" t="s">
        <v>1000</v>
      </c>
    </row>
    <row r="586" spans="2:65" s="1" customFormat="1" ht="6.95" customHeight="1" x14ac:dyDescent="0.3">
      <c r="B586" s="56"/>
      <c r="C586" s="57"/>
      <c r="D586" s="57"/>
      <c r="E586" s="57"/>
      <c r="F586" s="57"/>
      <c r="G586" s="57"/>
      <c r="H586" s="57"/>
      <c r="I586" s="123"/>
      <c r="J586" s="57"/>
      <c r="K586" s="57"/>
      <c r="L586" s="41"/>
    </row>
  </sheetData>
  <autoFilter ref="C100:K585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 x14ac:dyDescent="0.3"/>
    <row r="2" spans="2:11" ht="7.5" customHeight="1" x14ac:dyDescent="0.3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5" customFormat="1" ht="45" customHeight="1" x14ac:dyDescent="0.3">
      <c r="B3" s="232"/>
      <c r="C3" s="355" t="s">
        <v>1001</v>
      </c>
      <c r="D3" s="355"/>
      <c r="E3" s="355"/>
      <c r="F3" s="355"/>
      <c r="G3" s="355"/>
      <c r="H3" s="355"/>
      <c r="I3" s="355"/>
      <c r="J3" s="355"/>
      <c r="K3" s="233"/>
    </row>
    <row r="4" spans="2:11" ht="25.5" customHeight="1" x14ac:dyDescent="0.3">
      <c r="B4" s="234"/>
      <c r="C4" s="359" t="s">
        <v>1002</v>
      </c>
      <c r="D4" s="359"/>
      <c r="E4" s="359"/>
      <c r="F4" s="359"/>
      <c r="G4" s="359"/>
      <c r="H4" s="359"/>
      <c r="I4" s="359"/>
      <c r="J4" s="359"/>
      <c r="K4" s="235"/>
    </row>
    <row r="5" spans="2:11" ht="5.25" customHeight="1" x14ac:dyDescent="0.3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 x14ac:dyDescent="0.3">
      <c r="B6" s="234"/>
      <c r="C6" s="358" t="s">
        <v>1003</v>
      </c>
      <c r="D6" s="358"/>
      <c r="E6" s="358"/>
      <c r="F6" s="358"/>
      <c r="G6" s="358"/>
      <c r="H6" s="358"/>
      <c r="I6" s="358"/>
      <c r="J6" s="358"/>
      <c r="K6" s="235"/>
    </row>
    <row r="7" spans="2:11" ht="15" customHeight="1" x14ac:dyDescent="0.3">
      <c r="B7" s="238"/>
      <c r="C7" s="358" t="s">
        <v>1004</v>
      </c>
      <c r="D7" s="358"/>
      <c r="E7" s="358"/>
      <c r="F7" s="358"/>
      <c r="G7" s="358"/>
      <c r="H7" s="358"/>
      <c r="I7" s="358"/>
      <c r="J7" s="358"/>
      <c r="K7" s="235"/>
    </row>
    <row r="8" spans="2:11" ht="12.75" customHeight="1" x14ac:dyDescent="0.3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 x14ac:dyDescent="0.3">
      <c r="B9" s="238"/>
      <c r="C9" s="358" t="s">
        <v>1005</v>
      </c>
      <c r="D9" s="358"/>
      <c r="E9" s="358"/>
      <c r="F9" s="358"/>
      <c r="G9" s="358"/>
      <c r="H9" s="358"/>
      <c r="I9" s="358"/>
      <c r="J9" s="358"/>
      <c r="K9" s="235"/>
    </row>
    <row r="10" spans="2:11" ht="15" customHeight="1" x14ac:dyDescent="0.3">
      <c r="B10" s="238"/>
      <c r="C10" s="237"/>
      <c r="D10" s="358" t="s">
        <v>1006</v>
      </c>
      <c r="E10" s="358"/>
      <c r="F10" s="358"/>
      <c r="G10" s="358"/>
      <c r="H10" s="358"/>
      <c r="I10" s="358"/>
      <c r="J10" s="358"/>
      <c r="K10" s="235"/>
    </row>
    <row r="11" spans="2:11" ht="15" customHeight="1" x14ac:dyDescent="0.3">
      <c r="B11" s="238"/>
      <c r="C11" s="239"/>
      <c r="D11" s="358" t="s">
        <v>1007</v>
      </c>
      <c r="E11" s="358"/>
      <c r="F11" s="358"/>
      <c r="G11" s="358"/>
      <c r="H11" s="358"/>
      <c r="I11" s="358"/>
      <c r="J11" s="358"/>
      <c r="K11" s="235"/>
    </row>
    <row r="12" spans="2:11" ht="12.75" customHeight="1" x14ac:dyDescent="0.3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 x14ac:dyDescent="0.3">
      <c r="B13" s="238"/>
      <c r="C13" s="239"/>
      <c r="D13" s="358" t="s">
        <v>1008</v>
      </c>
      <c r="E13" s="358"/>
      <c r="F13" s="358"/>
      <c r="G13" s="358"/>
      <c r="H13" s="358"/>
      <c r="I13" s="358"/>
      <c r="J13" s="358"/>
      <c r="K13" s="235"/>
    </row>
    <row r="14" spans="2:11" ht="15" customHeight="1" x14ac:dyDescent="0.3">
      <c r="B14" s="238"/>
      <c r="C14" s="239"/>
      <c r="D14" s="358" t="s">
        <v>1009</v>
      </c>
      <c r="E14" s="358"/>
      <c r="F14" s="358"/>
      <c r="G14" s="358"/>
      <c r="H14" s="358"/>
      <c r="I14" s="358"/>
      <c r="J14" s="358"/>
      <c r="K14" s="235"/>
    </row>
    <row r="15" spans="2:11" ht="15" customHeight="1" x14ac:dyDescent="0.3">
      <c r="B15" s="238"/>
      <c r="C15" s="239"/>
      <c r="D15" s="358" t="s">
        <v>1010</v>
      </c>
      <c r="E15" s="358"/>
      <c r="F15" s="358"/>
      <c r="G15" s="358"/>
      <c r="H15" s="358"/>
      <c r="I15" s="358"/>
      <c r="J15" s="358"/>
      <c r="K15" s="235"/>
    </row>
    <row r="16" spans="2:11" ht="15" customHeight="1" x14ac:dyDescent="0.3">
      <c r="B16" s="238"/>
      <c r="C16" s="239"/>
      <c r="D16" s="239"/>
      <c r="E16" s="240" t="s">
        <v>77</v>
      </c>
      <c r="F16" s="358" t="s">
        <v>1011</v>
      </c>
      <c r="G16" s="358"/>
      <c r="H16" s="358"/>
      <c r="I16" s="358"/>
      <c r="J16" s="358"/>
      <c r="K16" s="235"/>
    </row>
    <row r="17" spans="2:11" ht="15" customHeight="1" x14ac:dyDescent="0.3">
      <c r="B17" s="238"/>
      <c r="C17" s="239"/>
      <c r="D17" s="239"/>
      <c r="E17" s="240" t="s">
        <v>1012</v>
      </c>
      <c r="F17" s="358" t="s">
        <v>1013</v>
      </c>
      <c r="G17" s="358"/>
      <c r="H17" s="358"/>
      <c r="I17" s="358"/>
      <c r="J17" s="358"/>
      <c r="K17" s="235"/>
    </row>
    <row r="18" spans="2:11" ht="15" customHeight="1" x14ac:dyDescent="0.3">
      <c r="B18" s="238"/>
      <c r="C18" s="239"/>
      <c r="D18" s="239"/>
      <c r="E18" s="240" t="s">
        <v>1014</v>
      </c>
      <c r="F18" s="358" t="s">
        <v>1015</v>
      </c>
      <c r="G18" s="358"/>
      <c r="H18" s="358"/>
      <c r="I18" s="358"/>
      <c r="J18" s="358"/>
      <c r="K18" s="235"/>
    </row>
    <row r="19" spans="2:11" ht="15" customHeight="1" x14ac:dyDescent="0.3">
      <c r="B19" s="238"/>
      <c r="C19" s="239"/>
      <c r="D19" s="239"/>
      <c r="E19" s="240" t="s">
        <v>1016</v>
      </c>
      <c r="F19" s="358" t="s">
        <v>1017</v>
      </c>
      <c r="G19" s="358"/>
      <c r="H19" s="358"/>
      <c r="I19" s="358"/>
      <c r="J19" s="358"/>
      <c r="K19" s="235"/>
    </row>
    <row r="20" spans="2:11" ht="15" customHeight="1" x14ac:dyDescent="0.3">
      <c r="B20" s="238"/>
      <c r="C20" s="239"/>
      <c r="D20" s="239"/>
      <c r="E20" s="240" t="s">
        <v>1018</v>
      </c>
      <c r="F20" s="358" t="s">
        <v>1019</v>
      </c>
      <c r="G20" s="358"/>
      <c r="H20" s="358"/>
      <c r="I20" s="358"/>
      <c r="J20" s="358"/>
      <c r="K20" s="235"/>
    </row>
    <row r="21" spans="2:11" ht="15" customHeight="1" x14ac:dyDescent="0.3">
      <c r="B21" s="238"/>
      <c r="C21" s="239"/>
      <c r="D21" s="239"/>
      <c r="E21" s="240" t="s">
        <v>1020</v>
      </c>
      <c r="F21" s="358" t="s">
        <v>1021</v>
      </c>
      <c r="G21" s="358"/>
      <c r="H21" s="358"/>
      <c r="I21" s="358"/>
      <c r="J21" s="358"/>
      <c r="K21" s="235"/>
    </row>
    <row r="22" spans="2:11" ht="12.75" customHeight="1" x14ac:dyDescent="0.3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 x14ac:dyDescent="0.3">
      <c r="B23" s="238"/>
      <c r="C23" s="358" t="s">
        <v>1022</v>
      </c>
      <c r="D23" s="358"/>
      <c r="E23" s="358"/>
      <c r="F23" s="358"/>
      <c r="G23" s="358"/>
      <c r="H23" s="358"/>
      <c r="I23" s="358"/>
      <c r="J23" s="358"/>
      <c r="K23" s="235"/>
    </row>
    <row r="24" spans="2:11" ht="15" customHeight="1" x14ac:dyDescent="0.3">
      <c r="B24" s="238"/>
      <c r="C24" s="358" t="s">
        <v>1023</v>
      </c>
      <c r="D24" s="358"/>
      <c r="E24" s="358"/>
      <c r="F24" s="358"/>
      <c r="G24" s="358"/>
      <c r="H24" s="358"/>
      <c r="I24" s="358"/>
      <c r="J24" s="358"/>
      <c r="K24" s="235"/>
    </row>
    <row r="25" spans="2:11" ht="15" customHeight="1" x14ac:dyDescent="0.3">
      <c r="B25" s="238"/>
      <c r="C25" s="237"/>
      <c r="D25" s="358" t="s">
        <v>1024</v>
      </c>
      <c r="E25" s="358"/>
      <c r="F25" s="358"/>
      <c r="G25" s="358"/>
      <c r="H25" s="358"/>
      <c r="I25" s="358"/>
      <c r="J25" s="358"/>
      <c r="K25" s="235"/>
    </row>
    <row r="26" spans="2:11" ht="15" customHeight="1" x14ac:dyDescent="0.3">
      <c r="B26" s="238"/>
      <c r="C26" s="239"/>
      <c r="D26" s="358" t="s">
        <v>1025</v>
      </c>
      <c r="E26" s="358"/>
      <c r="F26" s="358"/>
      <c r="G26" s="358"/>
      <c r="H26" s="358"/>
      <c r="I26" s="358"/>
      <c r="J26" s="358"/>
      <c r="K26" s="235"/>
    </row>
    <row r="27" spans="2:11" ht="12.75" customHeight="1" x14ac:dyDescent="0.3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 x14ac:dyDescent="0.3">
      <c r="B28" s="238"/>
      <c r="C28" s="239"/>
      <c r="D28" s="358" t="s">
        <v>1026</v>
      </c>
      <c r="E28" s="358"/>
      <c r="F28" s="358"/>
      <c r="G28" s="358"/>
      <c r="H28" s="358"/>
      <c r="I28" s="358"/>
      <c r="J28" s="358"/>
      <c r="K28" s="235"/>
    </row>
    <row r="29" spans="2:11" ht="15" customHeight="1" x14ac:dyDescent="0.3">
      <c r="B29" s="238"/>
      <c r="C29" s="239"/>
      <c r="D29" s="358" t="s">
        <v>1027</v>
      </c>
      <c r="E29" s="358"/>
      <c r="F29" s="358"/>
      <c r="G29" s="358"/>
      <c r="H29" s="358"/>
      <c r="I29" s="358"/>
      <c r="J29" s="358"/>
      <c r="K29" s="235"/>
    </row>
    <row r="30" spans="2:11" ht="12.75" customHeight="1" x14ac:dyDescent="0.3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 x14ac:dyDescent="0.3">
      <c r="B31" s="238"/>
      <c r="C31" s="239"/>
      <c r="D31" s="358" t="s">
        <v>1028</v>
      </c>
      <c r="E31" s="358"/>
      <c r="F31" s="358"/>
      <c r="G31" s="358"/>
      <c r="H31" s="358"/>
      <c r="I31" s="358"/>
      <c r="J31" s="358"/>
      <c r="K31" s="235"/>
    </row>
    <row r="32" spans="2:11" ht="15" customHeight="1" x14ac:dyDescent="0.3">
      <c r="B32" s="238"/>
      <c r="C32" s="239"/>
      <c r="D32" s="358" t="s">
        <v>1029</v>
      </c>
      <c r="E32" s="358"/>
      <c r="F32" s="358"/>
      <c r="G32" s="358"/>
      <c r="H32" s="358"/>
      <c r="I32" s="358"/>
      <c r="J32" s="358"/>
      <c r="K32" s="235"/>
    </row>
    <row r="33" spans="2:11" ht="15" customHeight="1" x14ac:dyDescent="0.3">
      <c r="B33" s="238"/>
      <c r="C33" s="239"/>
      <c r="D33" s="358" t="s">
        <v>1030</v>
      </c>
      <c r="E33" s="358"/>
      <c r="F33" s="358"/>
      <c r="G33" s="358"/>
      <c r="H33" s="358"/>
      <c r="I33" s="358"/>
      <c r="J33" s="358"/>
      <c r="K33" s="235"/>
    </row>
    <row r="34" spans="2:11" ht="15" customHeight="1" x14ac:dyDescent="0.3">
      <c r="B34" s="238"/>
      <c r="C34" s="239"/>
      <c r="D34" s="237"/>
      <c r="E34" s="241" t="s">
        <v>120</v>
      </c>
      <c r="F34" s="237"/>
      <c r="G34" s="358" t="s">
        <v>1031</v>
      </c>
      <c r="H34" s="358"/>
      <c r="I34" s="358"/>
      <c r="J34" s="358"/>
      <c r="K34" s="235"/>
    </row>
    <row r="35" spans="2:11" ht="30.75" customHeight="1" x14ac:dyDescent="0.3">
      <c r="B35" s="238"/>
      <c r="C35" s="239"/>
      <c r="D35" s="237"/>
      <c r="E35" s="241" t="s">
        <v>1032</v>
      </c>
      <c r="F35" s="237"/>
      <c r="G35" s="358" t="s">
        <v>1033</v>
      </c>
      <c r="H35" s="358"/>
      <c r="I35" s="358"/>
      <c r="J35" s="358"/>
      <c r="K35" s="235"/>
    </row>
    <row r="36" spans="2:11" ht="15" customHeight="1" x14ac:dyDescent="0.3">
      <c r="B36" s="238"/>
      <c r="C36" s="239"/>
      <c r="D36" s="237"/>
      <c r="E36" s="241" t="s">
        <v>51</v>
      </c>
      <c r="F36" s="237"/>
      <c r="G36" s="358" t="s">
        <v>1034</v>
      </c>
      <c r="H36" s="358"/>
      <c r="I36" s="358"/>
      <c r="J36" s="358"/>
      <c r="K36" s="235"/>
    </row>
    <row r="37" spans="2:11" ht="15" customHeight="1" x14ac:dyDescent="0.3">
      <c r="B37" s="238"/>
      <c r="C37" s="239"/>
      <c r="D37" s="237"/>
      <c r="E37" s="241" t="s">
        <v>121</v>
      </c>
      <c r="F37" s="237"/>
      <c r="G37" s="358" t="s">
        <v>1035</v>
      </c>
      <c r="H37" s="358"/>
      <c r="I37" s="358"/>
      <c r="J37" s="358"/>
      <c r="K37" s="235"/>
    </row>
    <row r="38" spans="2:11" ht="15" customHeight="1" x14ac:dyDescent="0.3">
      <c r="B38" s="238"/>
      <c r="C38" s="239"/>
      <c r="D38" s="237"/>
      <c r="E38" s="241" t="s">
        <v>122</v>
      </c>
      <c r="F38" s="237"/>
      <c r="G38" s="358" t="s">
        <v>1036</v>
      </c>
      <c r="H38" s="358"/>
      <c r="I38" s="358"/>
      <c r="J38" s="358"/>
      <c r="K38" s="235"/>
    </row>
    <row r="39" spans="2:11" ht="15" customHeight="1" x14ac:dyDescent="0.3">
      <c r="B39" s="238"/>
      <c r="C39" s="239"/>
      <c r="D39" s="237"/>
      <c r="E39" s="241" t="s">
        <v>123</v>
      </c>
      <c r="F39" s="237"/>
      <c r="G39" s="358" t="s">
        <v>1037</v>
      </c>
      <c r="H39" s="358"/>
      <c r="I39" s="358"/>
      <c r="J39" s="358"/>
      <c r="K39" s="235"/>
    </row>
    <row r="40" spans="2:11" ht="15" customHeight="1" x14ac:dyDescent="0.3">
      <c r="B40" s="238"/>
      <c r="C40" s="239"/>
      <c r="D40" s="237"/>
      <c r="E40" s="241" t="s">
        <v>1038</v>
      </c>
      <c r="F40" s="237"/>
      <c r="G40" s="358" t="s">
        <v>1039</v>
      </c>
      <c r="H40" s="358"/>
      <c r="I40" s="358"/>
      <c r="J40" s="358"/>
      <c r="K40" s="235"/>
    </row>
    <row r="41" spans="2:11" ht="15" customHeight="1" x14ac:dyDescent="0.3">
      <c r="B41" s="238"/>
      <c r="C41" s="239"/>
      <c r="D41" s="237"/>
      <c r="E41" s="241"/>
      <c r="F41" s="237"/>
      <c r="G41" s="358" t="s">
        <v>1040</v>
      </c>
      <c r="H41" s="358"/>
      <c r="I41" s="358"/>
      <c r="J41" s="358"/>
      <c r="K41" s="235"/>
    </row>
    <row r="42" spans="2:11" ht="15" customHeight="1" x14ac:dyDescent="0.3">
      <c r="B42" s="238"/>
      <c r="C42" s="239"/>
      <c r="D42" s="237"/>
      <c r="E42" s="241" t="s">
        <v>1041</v>
      </c>
      <c r="F42" s="237"/>
      <c r="G42" s="358" t="s">
        <v>1042</v>
      </c>
      <c r="H42" s="358"/>
      <c r="I42" s="358"/>
      <c r="J42" s="358"/>
      <c r="K42" s="235"/>
    </row>
    <row r="43" spans="2:11" ht="15" customHeight="1" x14ac:dyDescent="0.3">
      <c r="B43" s="238"/>
      <c r="C43" s="239"/>
      <c r="D43" s="237"/>
      <c r="E43" s="241" t="s">
        <v>125</v>
      </c>
      <c r="F43" s="237"/>
      <c r="G43" s="358" t="s">
        <v>1043</v>
      </c>
      <c r="H43" s="358"/>
      <c r="I43" s="358"/>
      <c r="J43" s="358"/>
      <c r="K43" s="235"/>
    </row>
    <row r="44" spans="2:11" ht="12.75" customHeight="1" x14ac:dyDescent="0.3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 x14ac:dyDescent="0.3">
      <c r="B45" s="238"/>
      <c r="C45" s="239"/>
      <c r="D45" s="358" t="s">
        <v>1044</v>
      </c>
      <c r="E45" s="358"/>
      <c r="F45" s="358"/>
      <c r="G45" s="358"/>
      <c r="H45" s="358"/>
      <c r="I45" s="358"/>
      <c r="J45" s="358"/>
      <c r="K45" s="235"/>
    </row>
    <row r="46" spans="2:11" ht="15" customHeight="1" x14ac:dyDescent="0.3">
      <c r="B46" s="238"/>
      <c r="C46" s="239"/>
      <c r="D46" s="239"/>
      <c r="E46" s="358" t="s">
        <v>1045</v>
      </c>
      <c r="F46" s="358"/>
      <c r="G46" s="358"/>
      <c r="H46" s="358"/>
      <c r="I46" s="358"/>
      <c r="J46" s="358"/>
      <c r="K46" s="235"/>
    </row>
    <row r="47" spans="2:11" ht="15" customHeight="1" x14ac:dyDescent="0.3">
      <c r="B47" s="238"/>
      <c r="C47" s="239"/>
      <c r="D47" s="239"/>
      <c r="E47" s="358" t="s">
        <v>1046</v>
      </c>
      <c r="F47" s="358"/>
      <c r="G47" s="358"/>
      <c r="H47" s="358"/>
      <c r="I47" s="358"/>
      <c r="J47" s="358"/>
      <c r="K47" s="235"/>
    </row>
    <row r="48" spans="2:11" ht="15" customHeight="1" x14ac:dyDescent="0.3">
      <c r="B48" s="238"/>
      <c r="C48" s="239"/>
      <c r="D48" s="239"/>
      <c r="E48" s="358" t="s">
        <v>1047</v>
      </c>
      <c r="F48" s="358"/>
      <c r="G48" s="358"/>
      <c r="H48" s="358"/>
      <c r="I48" s="358"/>
      <c r="J48" s="358"/>
      <c r="K48" s="235"/>
    </row>
    <row r="49" spans="2:11" ht="15" customHeight="1" x14ac:dyDescent="0.3">
      <c r="B49" s="238"/>
      <c r="C49" s="239"/>
      <c r="D49" s="358" t="s">
        <v>1048</v>
      </c>
      <c r="E49" s="358"/>
      <c r="F49" s="358"/>
      <c r="G49" s="358"/>
      <c r="H49" s="358"/>
      <c r="I49" s="358"/>
      <c r="J49" s="358"/>
      <c r="K49" s="235"/>
    </row>
    <row r="50" spans="2:11" ht="25.5" customHeight="1" x14ac:dyDescent="0.3">
      <c r="B50" s="234"/>
      <c r="C50" s="359" t="s">
        <v>1049</v>
      </c>
      <c r="D50" s="359"/>
      <c r="E50" s="359"/>
      <c r="F50" s="359"/>
      <c r="G50" s="359"/>
      <c r="H50" s="359"/>
      <c r="I50" s="359"/>
      <c r="J50" s="359"/>
      <c r="K50" s="235"/>
    </row>
    <row r="51" spans="2:11" ht="5.25" customHeight="1" x14ac:dyDescent="0.3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 x14ac:dyDescent="0.3">
      <c r="B52" s="234"/>
      <c r="C52" s="358" t="s">
        <v>1050</v>
      </c>
      <c r="D52" s="358"/>
      <c r="E52" s="358"/>
      <c r="F52" s="358"/>
      <c r="G52" s="358"/>
      <c r="H52" s="358"/>
      <c r="I52" s="358"/>
      <c r="J52" s="358"/>
      <c r="K52" s="235"/>
    </row>
    <row r="53" spans="2:11" ht="15" customHeight="1" x14ac:dyDescent="0.3">
      <c r="B53" s="234"/>
      <c r="C53" s="358" t="s">
        <v>1051</v>
      </c>
      <c r="D53" s="358"/>
      <c r="E53" s="358"/>
      <c r="F53" s="358"/>
      <c r="G53" s="358"/>
      <c r="H53" s="358"/>
      <c r="I53" s="358"/>
      <c r="J53" s="358"/>
      <c r="K53" s="235"/>
    </row>
    <row r="54" spans="2:11" ht="12.75" customHeight="1" x14ac:dyDescent="0.3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 x14ac:dyDescent="0.3">
      <c r="B55" s="234"/>
      <c r="C55" s="358" t="s">
        <v>1052</v>
      </c>
      <c r="D55" s="358"/>
      <c r="E55" s="358"/>
      <c r="F55" s="358"/>
      <c r="G55" s="358"/>
      <c r="H55" s="358"/>
      <c r="I55" s="358"/>
      <c r="J55" s="358"/>
      <c r="K55" s="235"/>
    </row>
    <row r="56" spans="2:11" ht="15" customHeight="1" x14ac:dyDescent="0.3">
      <c r="B56" s="234"/>
      <c r="C56" s="239"/>
      <c r="D56" s="358" t="s">
        <v>1053</v>
      </c>
      <c r="E56" s="358"/>
      <c r="F56" s="358"/>
      <c r="G56" s="358"/>
      <c r="H56" s="358"/>
      <c r="I56" s="358"/>
      <c r="J56" s="358"/>
      <c r="K56" s="235"/>
    </row>
    <row r="57" spans="2:11" ht="15" customHeight="1" x14ac:dyDescent="0.3">
      <c r="B57" s="234"/>
      <c r="C57" s="239"/>
      <c r="D57" s="358" t="s">
        <v>1054</v>
      </c>
      <c r="E57" s="358"/>
      <c r="F57" s="358"/>
      <c r="G57" s="358"/>
      <c r="H57" s="358"/>
      <c r="I57" s="358"/>
      <c r="J57" s="358"/>
      <c r="K57" s="235"/>
    </row>
    <row r="58" spans="2:11" ht="15" customHeight="1" x14ac:dyDescent="0.3">
      <c r="B58" s="234"/>
      <c r="C58" s="239"/>
      <c r="D58" s="358" t="s">
        <v>1055</v>
      </c>
      <c r="E58" s="358"/>
      <c r="F58" s="358"/>
      <c r="G58" s="358"/>
      <c r="H58" s="358"/>
      <c r="I58" s="358"/>
      <c r="J58" s="358"/>
      <c r="K58" s="235"/>
    </row>
    <row r="59" spans="2:11" ht="15" customHeight="1" x14ac:dyDescent="0.3">
      <c r="B59" s="234"/>
      <c r="C59" s="239"/>
      <c r="D59" s="358" t="s">
        <v>1056</v>
      </c>
      <c r="E59" s="358"/>
      <c r="F59" s="358"/>
      <c r="G59" s="358"/>
      <c r="H59" s="358"/>
      <c r="I59" s="358"/>
      <c r="J59" s="358"/>
      <c r="K59" s="235"/>
    </row>
    <row r="60" spans="2:11" ht="15" customHeight="1" x14ac:dyDescent="0.3">
      <c r="B60" s="234"/>
      <c r="C60" s="239"/>
      <c r="D60" s="357" t="s">
        <v>1057</v>
      </c>
      <c r="E60" s="357"/>
      <c r="F60" s="357"/>
      <c r="G60" s="357"/>
      <c r="H60" s="357"/>
      <c r="I60" s="357"/>
      <c r="J60" s="357"/>
      <c r="K60" s="235"/>
    </row>
    <row r="61" spans="2:11" ht="15" customHeight="1" x14ac:dyDescent="0.3">
      <c r="B61" s="234"/>
      <c r="C61" s="239"/>
      <c r="D61" s="358" t="s">
        <v>1058</v>
      </c>
      <c r="E61" s="358"/>
      <c r="F61" s="358"/>
      <c r="G61" s="358"/>
      <c r="H61" s="358"/>
      <c r="I61" s="358"/>
      <c r="J61" s="358"/>
      <c r="K61" s="235"/>
    </row>
    <row r="62" spans="2:11" ht="12.75" customHeight="1" x14ac:dyDescent="0.3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 x14ac:dyDescent="0.3">
      <c r="B63" s="234"/>
      <c r="C63" s="239"/>
      <c r="D63" s="358" t="s">
        <v>1059</v>
      </c>
      <c r="E63" s="358"/>
      <c r="F63" s="358"/>
      <c r="G63" s="358"/>
      <c r="H63" s="358"/>
      <c r="I63" s="358"/>
      <c r="J63" s="358"/>
      <c r="K63" s="235"/>
    </row>
    <row r="64" spans="2:11" ht="15" customHeight="1" x14ac:dyDescent="0.3">
      <c r="B64" s="234"/>
      <c r="C64" s="239"/>
      <c r="D64" s="357" t="s">
        <v>1060</v>
      </c>
      <c r="E64" s="357"/>
      <c r="F64" s="357"/>
      <c r="G64" s="357"/>
      <c r="H64" s="357"/>
      <c r="I64" s="357"/>
      <c r="J64" s="357"/>
      <c r="K64" s="235"/>
    </row>
    <row r="65" spans="2:11" ht="15" customHeight="1" x14ac:dyDescent="0.3">
      <c r="B65" s="234"/>
      <c r="C65" s="239"/>
      <c r="D65" s="358" t="s">
        <v>1061</v>
      </c>
      <c r="E65" s="358"/>
      <c r="F65" s="358"/>
      <c r="G65" s="358"/>
      <c r="H65" s="358"/>
      <c r="I65" s="358"/>
      <c r="J65" s="358"/>
      <c r="K65" s="235"/>
    </row>
    <row r="66" spans="2:11" ht="15" customHeight="1" x14ac:dyDescent="0.3">
      <c r="B66" s="234"/>
      <c r="C66" s="239"/>
      <c r="D66" s="358" t="s">
        <v>1062</v>
      </c>
      <c r="E66" s="358"/>
      <c r="F66" s="358"/>
      <c r="G66" s="358"/>
      <c r="H66" s="358"/>
      <c r="I66" s="358"/>
      <c r="J66" s="358"/>
      <c r="K66" s="235"/>
    </row>
    <row r="67" spans="2:11" ht="15" customHeight="1" x14ac:dyDescent="0.3">
      <c r="B67" s="234"/>
      <c r="C67" s="239"/>
      <c r="D67" s="358" t="s">
        <v>1063</v>
      </c>
      <c r="E67" s="358"/>
      <c r="F67" s="358"/>
      <c r="G67" s="358"/>
      <c r="H67" s="358"/>
      <c r="I67" s="358"/>
      <c r="J67" s="358"/>
      <c r="K67" s="235"/>
    </row>
    <row r="68" spans="2:11" ht="15" customHeight="1" x14ac:dyDescent="0.3">
      <c r="B68" s="234"/>
      <c r="C68" s="239"/>
      <c r="D68" s="358" t="s">
        <v>1064</v>
      </c>
      <c r="E68" s="358"/>
      <c r="F68" s="358"/>
      <c r="G68" s="358"/>
      <c r="H68" s="358"/>
      <c r="I68" s="358"/>
      <c r="J68" s="358"/>
      <c r="K68" s="235"/>
    </row>
    <row r="69" spans="2:11" ht="12.75" customHeight="1" x14ac:dyDescent="0.3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 x14ac:dyDescent="0.3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 x14ac:dyDescent="0.3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 x14ac:dyDescent="0.3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 x14ac:dyDescent="0.3">
      <c r="B73" s="251"/>
      <c r="C73" s="356" t="s">
        <v>84</v>
      </c>
      <c r="D73" s="356"/>
      <c r="E73" s="356"/>
      <c r="F73" s="356"/>
      <c r="G73" s="356"/>
      <c r="H73" s="356"/>
      <c r="I73" s="356"/>
      <c r="J73" s="356"/>
      <c r="K73" s="252"/>
    </row>
    <row r="74" spans="2:11" ht="17.25" customHeight="1" x14ac:dyDescent="0.3">
      <c r="B74" s="251"/>
      <c r="C74" s="253" t="s">
        <v>1065</v>
      </c>
      <c r="D74" s="253"/>
      <c r="E74" s="253"/>
      <c r="F74" s="253" t="s">
        <v>1066</v>
      </c>
      <c r="G74" s="254"/>
      <c r="H74" s="253" t="s">
        <v>121</v>
      </c>
      <c r="I74" s="253" t="s">
        <v>55</v>
      </c>
      <c r="J74" s="253" t="s">
        <v>1067</v>
      </c>
      <c r="K74" s="252"/>
    </row>
    <row r="75" spans="2:11" ht="17.25" customHeight="1" x14ac:dyDescent="0.3">
      <c r="B75" s="251"/>
      <c r="C75" s="255" t="s">
        <v>1068</v>
      </c>
      <c r="D75" s="255"/>
      <c r="E75" s="255"/>
      <c r="F75" s="256" t="s">
        <v>1069</v>
      </c>
      <c r="G75" s="257"/>
      <c r="H75" s="255"/>
      <c r="I75" s="255"/>
      <c r="J75" s="255" t="s">
        <v>1070</v>
      </c>
      <c r="K75" s="252"/>
    </row>
    <row r="76" spans="2:11" ht="5.25" customHeight="1" x14ac:dyDescent="0.3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 x14ac:dyDescent="0.3">
      <c r="B77" s="251"/>
      <c r="C77" s="241" t="s">
        <v>51</v>
      </c>
      <c r="D77" s="258"/>
      <c r="E77" s="258"/>
      <c r="F77" s="260" t="s">
        <v>1071</v>
      </c>
      <c r="G77" s="259"/>
      <c r="H77" s="241" t="s">
        <v>1072</v>
      </c>
      <c r="I77" s="241" t="s">
        <v>1073</v>
      </c>
      <c r="J77" s="241">
        <v>20</v>
      </c>
      <c r="K77" s="252"/>
    </row>
    <row r="78" spans="2:11" ht="15" customHeight="1" x14ac:dyDescent="0.3">
      <c r="B78" s="251"/>
      <c r="C78" s="241" t="s">
        <v>1074</v>
      </c>
      <c r="D78" s="241"/>
      <c r="E78" s="241"/>
      <c r="F78" s="260" t="s">
        <v>1071</v>
      </c>
      <c r="G78" s="259"/>
      <c r="H78" s="241" t="s">
        <v>1075</v>
      </c>
      <c r="I78" s="241" t="s">
        <v>1073</v>
      </c>
      <c r="J78" s="241">
        <v>120</v>
      </c>
      <c r="K78" s="252"/>
    </row>
    <row r="79" spans="2:11" ht="15" customHeight="1" x14ac:dyDescent="0.3">
      <c r="B79" s="261"/>
      <c r="C79" s="241" t="s">
        <v>1076</v>
      </c>
      <c r="D79" s="241"/>
      <c r="E79" s="241"/>
      <c r="F79" s="260" t="s">
        <v>1077</v>
      </c>
      <c r="G79" s="259"/>
      <c r="H79" s="241" t="s">
        <v>1078</v>
      </c>
      <c r="I79" s="241" t="s">
        <v>1073</v>
      </c>
      <c r="J79" s="241">
        <v>50</v>
      </c>
      <c r="K79" s="252"/>
    </row>
    <row r="80" spans="2:11" ht="15" customHeight="1" x14ac:dyDescent="0.3">
      <c r="B80" s="261"/>
      <c r="C80" s="241" t="s">
        <v>1079</v>
      </c>
      <c r="D80" s="241"/>
      <c r="E80" s="241"/>
      <c r="F80" s="260" t="s">
        <v>1071</v>
      </c>
      <c r="G80" s="259"/>
      <c r="H80" s="241" t="s">
        <v>1080</v>
      </c>
      <c r="I80" s="241" t="s">
        <v>1081</v>
      </c>
      <c r="J80" s="241"/>
      <c r="K80" s="252"/>
    </row>
    <row r="81" spans="2:11" ht="15" customHeight="1" x14ac:dyDescent="0.3">
      <c r="B81" s="261"/>
      <c r="C81" s="262" t="s">
        <v>1082</v>
      </c>
      <c r="D81" s="262"/>
      <c r="E81" s="262"/>
      <c r="F81" s="263" t="s">
        <v>1077</v>
      </c>
      <c r="G81" s="262"/>
      <c r="H81" s="262" t="s">
        <v>1083</v>
      </c>
      <c r="I81" s="262" t="s">
        <v>1073</v>
      </c>
      <c r="J81" s="262">
        <v>15</v>
      </c>
      <c r="K81" s="252"/>
    </row>
    <row r="82" spans="2:11" ht="15" customHeight="1" x14ac:dyDescent="0.3">
      <c r="B82" s="261"/>
      <c r="C82" s="262" t="s">
        <v>1084</v>
      </c>
      <c r="D82" s="262"/>
      <c r="E82" s="262"/>
      <c r="F82" s="263" t="s">
        <v>1077</v>
      </c>
      <c r="G82" s="262"/>
      <c r="H82" s="262" t="s">
        <v>1085</v>
      </c>
      <c r="I82" s="262" t="s">
        <v>1073</v>
      </c>
      <c r="J82" s="262">
        <v>15</v>
      </c>
      <c r="K82" s="252"/>
    </row>
    <row r="83" spans="2:11" ht="15" customHeight="1" x14ac:dyDescent="0.3">
      <c r="B83" s="261"/>
      <c r="C83" s="262" t="s">
        <v>1086</v>
      </c>
      <c r="D83" s="262"/>
      <c r="E83" s="262"/>
      <c r="F83" s="263" t="s">
        <v>1077</v>
      </c>
      <c r="G83" s="262"/>
      <c r="H83" s="262" t="s">
        <v>1087</v>
      </c>
      <c r="I83" s="262" t="s">
        <v>1073</v>
      </c>
      <c r="J83" s="262">
        <v>20</v>
      </c>
      <c r="K83" s="252"/>
    </row>
    <row r="84" spans="2:11" ht="15" customHeight="1" x14ac:dyDescent="0.3">
      <c r="B84" s="261"/>
      <c r="C84" s="262" t="s">
        <v>1088</v>
      </c>
      <c r="D84" s="262"/>
      <c r="E84" s="262"/>
      <c r="F84" s="263" t="s">
        <v>1077</v>
      </c>
      <c r="G84" s="262"/>
      <c r="H84" s="262" t="s">
        <v>1089</v>
      </c>
      <c r="I84" s="262" t="s">
        <v>1073</v>
      </c>
      <c r="J84" s="262">
        <v>20</v>
      </c>
      <c r="K84" s="252"/>
    </row>
    <row r="85" spans="2:11" ht="15" customHeight="1" x14ac:dyDescent="0.3">
      <c r="B85" s="261"/>
      <c r="C85" s="241" t="s">
        <v>1090</v>
      </c>
      <c r="D85" s="241"/>
      <c r="E85" s="241"/>
      <c r="F85" s="260" t="s">
        <v>1077</v>
      </c>
      <c r="G85" s="259"/>
      <c r="H85" s="241" t="s">
        <v>1091</v>
      </c>
      <c r="I85" s="241" t="s">
        <v>1073</v>
      </c>
      <c r="J85" s="241">
        <v>50</v>
      </c>
      <c r="K85" s="252"/>
    </row>
    <row r="86" spans="2:11" ht="15" customHeight="1" x14ac:dyDescent="0.3">
      <c r="B86" s="261"/>
      <c r="C86" s="241" t="s">
        <v>1092</v>
      </c>
      <c r="D86" s="241"/>
      <c r="E86" s="241"/>
      <c r="F86" s="260" t="s">
        <v>1077</v>
      </c>
      <c r="G86" s="259"/>
      <c r="H86" s="241" t="s">
        <v>1093</v>
      </c>
      <c r="I86" s="241" t="s">
        <v>1073</v>
      </c>
      <c r="J86" s="241">
        <v>20</v>
      </c>
      <c r="K86" s="252"/>
    </row>
    <row r="87" spans="2:11" ht="15" customHeight="1" x14ac:dyDescent="0.3">
      <c r="B87" s="261"/>
      <c r="C87" s="241" t="s">
        <v>1094</v>
      </c>
      <c r="D87" s="241"/>
      <c r="E87" s="241"/>
      <c r="F87" s="260" t="s">
        <v>1077</v>
      </c>
      <c r="G87" s="259"/>
      <c r="H87" s="241" t="s">
        <v>1095</v>
      </c>
      <c r="I87" s="241" t="s">
        <v>1073</v>
      </c>
      <c r="J87" s="241">
        <v>20</v>
      </c>
      <c r="K87" s="252"/>
    </row>
    <row r="88" spans="2:11" ht="15" customHeight="1" x14ac:dyDescent="0.3">
      <c r="B88" s="261"/>
      <c r="C88" s="241" t="s">
        <v>1096</v>
      </c>
      <c r="D88" s="241"/>
      <c r="E88" s="241"/>
      <c r="F88" s="260" t="s">
        <v>1077</v>
      </c>
      <c r="G88" s="259"/>
      <c r="H88" s="241" t="s">
        <v>1097</v>
      </c>
      <c r="I88" s="241" t="s">
        <v>1073</v>
      </c>
      <c r="J88" s="241">
        <v>50</v>
      </c>
      <c r="K88" s="252"/>
    </row>
    <row r="89" spans="2:11" ht="15" customHeight="1" x14ac:dyDescent="0.3">
      <c r="B89" s="261"/>
      <c r="C89" s="241" t="s">
        <v>1098</v>
      </c>
      <c r="D89" s="241"/>
      <c r="E89" s="241"/>
      <c r="F89" s="260" t="s">
        <v>1077</v>
      </c>
      <c r="G89" s="259"/>
      <c r="H89" s="241" t="s">
        <v>1098</v>
      </c>
      <c r="I89" s="241" t="s">
        <v>1073</v>
      </c>
      <c r="J89" s="241">
        <v>50</v>
      </c>
      <c r="K89" s="252"/>
    </row>
    <row r="90" spans="2:11" ht="15" customHeight="1" x14ac:dyDescent="0.3">
      <c r="B90" s="261"/>
      <c r="C90" s="241" t="s">
        <v>126</v>
      </c>
      <c r="D90" s="241"/>
      <c r="E90" s="241"/>
      <c r="F90" s="260" t="s">
        <v>1077</v>
      </c>
      <c r="G90" s="259"/>
      <c r="H90" s="241" t="s">
        <v>1099</v>
      </c>
      <c r="I90" s="241" t="s">
        <v>1073</v>
      </c>
      <c r="J90" s="241">
        <v>255</v>
      </c>
      <c r="K90" s="252"/>
    </row>
    <row r="91" spans="2:11" ht="15" customHeight="1" x14ac:dyDescent="0.3">
      <c r="B91" s="261"/>
      <c r="C91" s="241" t="s">
        <v>1100</v>
      </c>
      <c r="D91" s="241"/>
      <c r="E91" s="241"/>
      <c r="F91" s="260" t="s">
        <v>1071</v>
      </c>
      <c r="G91" s="259"/>
      <c r="H91" s="241" t="s">
        <v>1101</v>
      </c>
      <c r="I91" s="241" t="s">
        <v>1102</v>
      </c>
      <c r="J91" s="241"/>
      <c r="K91" s="252"/>
    </row>
    <row r="92" spans="2:11" ht="15" customHeight="1" x14ac:dyDescent="0.3">
      <c r="B92" s="261"/>
      <c r="C92" s="241" t="s">
        <v>1103</v>
      </c>
      <c r="D92" s="241"/>
      <c r="E92" s="241"/>
      <c r="F92" s="260" t="s">
        <v>1071</v>
      </c>
      <c r="G92" s="259"/>
      <c r="H92" s="241" t="s">
        <v>1104</v>
      </c>
      <c r="I92" s="241" t="s">
        <v>1105</v>
      </c>
      <c r="J92" s="241"/>
      <c r="K92" s="252"/>
    </row>
    <row r="93" spans="2:11" ht="15" customHeight="1" x14ac:dyDescent="0.3">
      <c r="B93" s="261"/>
      <c r="C93" s="241" t="s">
        <v>1106</v>
      </c>
      <c r="D93" s="241"/>
      <c r="E93" s="241"/>
      <c r="F93" s="260" t="s">
        <v>1071</v>
      </c>
      <c r="G93" s="259"/>
      <c r="H93" s="241" t="s">
        <v>1106</v>
      </c>
      <c r="I93" s="241" t="s">
        <v>1105</v>
      </c>
      <c r="J93" s="241"/>
      <c r="K93" s="252"/>
    </row>
    <row r="94" spans="2:11" ht="15" customHeight="1" x14ac:dyDescent="0.3">
      <c r="B94" s="261"/>
      <c r="C94" s="241" t="s">
        <v>36</v>
      </c>
      <c r="D94" s="241"/>
      <c r="E94" s="241"/>
      <c r="F94" s="260" t="s">
        <v>1071</v>
      </c>
      <c r="G94" s="259"/>
      <c r="H94" s="241" t="s">
        <v>1107</v>
      </c>
      <c r="I94" s="241" t="s">
        <v>1105</v>
      </c>
      <c r="J94" s="241"/>
      <c r="K94" s="252"/>
    </row>
    <row r="95" spans="2:11" ht="15" customHeight="1" x14ac:dyDescent="0.3">
      <c r="B95" s="261"/>
      <c r="C95" s="241" t="s">
        <v>46</v>
      </c>
      <c r="D95" s="241"/>
      <c r="E95" s="241"/>
      <c r="F95" s="260" t="s">
        <v>1071</v>
      </c>
      <c r="G95" s="259"/>
      <c r="H95" s="241" t="s">
        <v>1108</v>
      </c>
      <c r="I95" s="241" t="s">
        <v>1105</v>
      </c>
      <c r="J95" s="241"/>
      <c r="K95" s="252"/>
    </row>
    <row r="96" spans="2:11" ht="15" customHeight="1" x14ac:dyDescent="0.3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 x14ac:dyDescent="0.3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 x14ac:dyDescent="0.3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 x14ac:dyDescent="0.3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 x14ac:dyDescent="0.3">
      <c r="B100" s="251"/>
      <c r="C100" s="356" t="s">
        <v>1109</v>
      </c>
      <c r="D100" s="356"/>
      <c r="E100" s="356"/>
      <c r="F100" s="356"/>
      <c r="G100" s="356"/>
      <c r="H100" s="356"/>
      <c r="I100" s="356"/>
      <c r="J100" s="356"/>
      <c r="K100" s="252"/>
    </row>
    <row r="101" spans="2:11" ht="17.25" customHeight="1" x14ac:dyDescent="0.3">
      <c r="B101" s="251"/>
      <c r="C101" s="253" t="s">
        <v>1065</v>
      </c>
      <c r="D101" s="253"/>
      <c r="E101" s="253"/>
      <c r="F101" s="253" t="s">
        <v>1066</v>
      </c>
      <c r="G101" s="254"/>
      <c r="H101" s="253" t="s">
        <v>121</v>
      </c>
      <c r="I101" s="253" t="s">
        <v>55</v>
      </c>
      <c r="J101" s="253" t="s">
        <v>1067</v>
      </c>
      <c r="K101" s="252"/>
    </row>
    <row r="102" spans="2:11" ht="17.25" customHeight="1" x14ac:dyDescent="0.3">
      <c r="B102" s="251"/>
      <c r="C102" s="255" t="s">
        <v>1068</v>
      </c>
      <c r="D102" s="255"/>
      <c r="E102" s="255"/>
      <c r="F102" s="256" t="s">
        <v>1069</v>
      </c>
      <c r="G102" s="257"/>
      <c r="H102" s="255"/>
      <c r="I102" s="255"/>
      <c r="J102" s="255" t="s">
        <v>1070</v>
      </c>
      <c r="K102" s="252"/>
    </row>
    <row r="103" spans="2:11" ht="5.25" customHeight="1" x14ac:dyDescent="0.3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 x14ac:dyDescent="0.3">
      <c r="B104" s="251"/>
      <c r="C104" s="241" t="s">
        <v>51</v>
      </c>
      <c r="D104" s="258"/>
      <c r="E104" s="258"/>
      <c r="F104" s="260" t="s">
        <v>1071</v>
      </c>
      <c r="G104" s="269"/>
      <c r="H104" s="241" t="s">
        <v>1110</v>
      </c>
      <c r="I104" s="241" t="s">
        <v>1073</v>
      </c>
      <c r="J104" s="241">
        <v>20</v>
      </c>
      <c r="K104" s="252"/>
    </row>
    <row r="105" spans="2:11" ht="15" customHeight="1" x14ac:dyDescent="0.3">
      <c r="B105" s="251"/>
      <c r="C105" s="241" t="s">
        <v>1074</v>
      </c>
      <c r="D105" s="241"/>
      <c r="E105" s="241"/>
      <c r="F105" s="260" t="s">
        <v>1071</v>
      </c>
      <c r="G105" s="241"/>
      <c r="H105" s="241" t="s">
        <v>1110</v>
      </c>
      <c r="I105" s="241" t="s">
        <v>1073</v>
      </c>
      <c r="J105" s="241">
        <v>120</v>
      </c>
      <c r="K105" s="252"/>
    </row>
    <row r="106" spans="2:11" ht="15" customHeight="1" x14ac:dyDescent="0.3">
      <c r="B106" s="261"/>
      <c r="C106" s="241" t="s">
        <v>1076</v>
      </c>
      <c r="D106" s="241"/>
      <c r="E106" s="241"/>
      <c r="F106" s="260" t="s">
        <v>1077</v>
      </c>
      <c r="G106" s="241"/>
      <c r="H106" s="241" t="s">
        <v>1110</v>
      </c>
      <c r="I106" s="241" t="s">
        <v>1073</v>
      </c>
      <c r="J106" s="241">
        <v>50</v>
      </c>
      <c r="K106" s="252"/>
    </row>
    <row r="107" spans="2:11" ht="15" customHeight="1" x14ac:dyDescent="0.3">
      <c r="B107" s="261"/>
      <c r="C107" s="241" t="s">
        <v>1079</v>
      </c>
      <c r="D107" s="241"/>
      <c r="E107" s="241"/>
      <c r="F107" s="260" t="s">
        <v>1071</v>
      </c>
      <c r="G107" s="241"/>
      <c r="H107" s="241" t="s">
        <v>1110</v>
      </c>
      <c r="I107" s="241" t="s">
        <v>1081</v>
      </c>
      <c r="J107" s="241"/>
      <c r="K107" s="252"/>
    </row>
    <row r="108" spans="2:11" ht="15" customHeight="1" x14ac:dyDescent="0.3">
      <c r="B108" s="261"/>
      <c r="C108" s="241" t="s">
        <v>1090</v>
      </c>
      <c r="D108" s="241"/>
      <c r="E108" s="241"/>
      <c r="F108" s="260" t="s">
        <v>1077</v>
      </c>
      <c r="G108" s="241"/>
      <c r="H108" s="241" t="s">
        <v>1110</v>
      </c>
      <c r="I108" s="241" t="s">
        <v>1073</v>
      </c>
      <c r="J108" s="241">
        <v>50</v>
      </c>
      <c r="K108" s="252"/>
    </row>
    <row r="109" spans="2:11" ht="15" customHeight="1" x14ac:dyDescent="0.3">
      <c r="B109" s="261"/>
      <c r="C109" s="241" t="s">
        <v>1098</v>
      </c>
      <c r="D109" s="241"/>
      <c r="E109" s="241"/>
      <c r="F109" s="260" t="s">
        <v>1077</v>
      </c>
      <c r="G109" s="241"/>
      <c r="H109" s="241" t="s">
        <v>1110</v>
      </c>
      <c r="I109" s="241" t="s">
        <v>1073</v>
      </c>
      <c r="J109" s="241">
        <v>50</v>
      </c>
      <c r="K109" s="252"/>
    </row>
    <row r="110" spans="2:11" ht="15" customHeight="1" x14ac:dyDescent="0.3">
      <c r="B110" s="261"/>
      <c r="C110" s="241" t="s">
        <v>1096</v>
      </c>
      <c r="D110" s="241"/>
      <c r="E110" s="241"/>
      <c r="F110" s="260" t="s">
        <v>1077</v>
      </c>
      <c r="G110" s="241"/>
      <c r="H110" s="241" t="s">
        <v>1110</v>
      </c>
      <c r="I110" s="241" t="s">
        <v>1073</v>
      </c>
      <c r="J110" s="241">
        <v>50</v>
      </c>
      <c r="K110" s="252"/>
    </row>
    <row r="111" spans="2:11" ht="15" customHeight="1" x14ac:dyDescent="0.3">
      <c r="B111" s="261"/>
      <c r="C111" s="241" t="s">
        <v>51</v>
      </c>
      <c r="D111" s="241"/>
      <c r="E111" s="241"/>
      <c r="F111" s="260" t="s">
        <v>1071</v>
      </c>
      <c r="G111" s="241"/>
      <c r="H111" s="241" t="s">
        <v>1111</v>
      </c>
      <c r="I111" s="241" t="s">
        <v>1073</v>
      </c>
      <c r="J111" s="241">
        <v>20</v>
      </c>
      <c r="K111" s="252"/>
    </row>
    <row r="112" spans="2:11" ht="15" customHeight="1" x14ac:dyDescent="0.3">
      <c r="B112" s="261"/>
      <c r="C112" s="241" t="s">
        <v>1112</v>
      </c>
      <c r="D112" s="241"/>
      <c r="E112" s="241"/>
      <c r="F112" s="260" t="s">
        <v>1071</v>
      </c>
      <c r="G112" s="241"/>
      <c r="H112" s="241" t="s">
        <v>1113</v>
      </c>
      <c r="I112" s="241" t="s">
        <v>1073</v>
      </c>
      <c r="J112" s="241">
        <v>120</v>
      </c>
      <c r="K112" s="252"/>
    </row>
    <row r="113" spans="2:11" ht="15" customHeight="1" x14ac:dyDescent="0.3">
      <c r="B113" s="261"/>
      <c r="C113" s="241" t="s">
        <v>36</v>
      </c>
      <c r="D113" s="241"/>
      <c r="E113" s="241"/>
      <c r="F113" s="260" t="s">
        <v>1071</v>
      </c>
      <c r="G113" s="241"/>
      <c r="H113" s="241" t="s">
        <v>1114</v>
      </c>
      <c r="I113" s="241" t="s">
        <v>1105</v>
      </c>
      <c r="J113" s="241"/>
      <c r="K113" s="252"/>
    </row>
    <row r="114" spans="2:11" ht="15" customHeight="1" x14ac:dyDescent="0.3">
      <c r="B114" s="261"/>
      <c r="C114" s="241" t="s">
        <v>46</v>
      </c>
      <c r="D114" s="241"/>
      <c r="E114" s="241"/>
      <c r="F114" s="260" t="s">
        <v>1071</v>
      </c>
      <c r="G114" s="241"/>
      <c r="H114" s="241" t="s">
        <v>1115</v>
      </c>
      <c r="I114" s="241" t="s">
        <v>1105</v>
      </c>
      <c r="J114" s="241"/>
      <c r="K114" s="252"/>
    </row>
    <row r="115" spans="2:11" ht="15" customHeight="1" x14ac:dyDescent="0.3">
      <c r="B115" s="261"/>
      <c r="C115" s="241" t="s">
        <v>55</v>
      </c>
      <c r="D115" s="241"/>
      <c r="E115" s="241"/>
      <c r="F115" s="260" t="s">
        <v>1071</v>
      </c>
      <c r="G115" s="241"/>
      <c r="H115" s="241" t="s">
        <v>1116</v>
      </c>
      <c r="I115" s="241" t="s">
        <v>1117</v>
      </c>
      <c r="J115" s="241"/>
      <c r="K115" s="252"/>
    </row>
    <row r="116" spans="2:11" ht="15" customHeight="1" x14ac:dyDescent="0.3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 x14ac:dyDescent="0.3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 x14ac:dyDescent="0.3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 x14ac:dyDescent="0.3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 x14ac:dyDescent="0.3">
      <c r="B120" s="276"/>
      <c r="C120" s="355" t="s">
        <v>1118</v>
      </c>
      <c r="D120" s="355"/>
      <c r="E120" s="355"/>
      <c r="F120" s="355"/>
      <c r="G120" s="355"/>
      <c r="H120" s="355"/>
      <c r="I120" s="355"/>
      <c r="J120" s="355"/>
      <c r="K120" s="277"/>
    </row>
    <row r="121" spans="2:11" ht="17.25" customHeight="1" x14ac:dyDescent="0.3">
      <c r="B121" s="278"/>
      <c r="C121" s="253" t="s">
        <v>1065</v>
      </c>
      <c r="D121" s="253"/>
      <c r="E121" s="253"/>
      <c r="F121" s="253" t="s">
        <v>1066</v>
      </c>
      <c r="G121" s="254"/>
      <c r="H121" s="253" t="s">
        <v>121</v>
      </c>
      <c r="I121" s="253" t="s">
        <v>55</v>
      </c>
      <c r="J121" s="253" t="s">
        <v>1067</v>
      </c>
      <c r="K121" s="279"/>
    </row>
    <row r="122" spans="2:11" ht="17.25" customHeight="1" x14ac:dyDescent="0.3">
      <c r="B122" s="278"/>
      <c r="C122" s="255" t="s">
        <v>1068</v>
      </c>
      <c r="D122" s="255"/>
      <c r="E122" s="255"/>
      <c r="F122" s="256" t="s">
        <v>1069</v>
      </c>
      <c r="G122" s="257"/>
      <c r="H122" s="255"/>
      <c r="I122" s="255"/>
      <c r="J122" s="255" t="s">
        <v>1070</v>
      </c>
      <c r="K122" s="279"/>
    </row>
    <row r="123" spans="2:11" ht="5.25" customHeight="1" x14ac:dyDescent="0.3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 x14ac:dyDescent="0.3">
      <c r="B124" s="280"/>
      <c r="C124" s="241" t="s">
        <v>1074</v>
      </c>
      <c r="D124" s="258"/>
      <c r="E124" s="258"/>
      <c r="F124" s="260" t="s">
        <v>1071</v>
      </c>
      <c r="G124" s="241"/>
      <c r="H124" s="241" t="s">
        <v>1110</v>
      </c>
      <c r="I124" s="241" t="s">
        <v>1073</v>
      </c>
      <c r="J124" s="241">
        <v>120</v>
      </c>
      <c r="K124" s="282"/>
    </row>
    <row r="125" spans="2:11" ht="15" customHeight="1" x14ac:dyDescent="0.3">
      <c r="B125" s="280"/>
      <c r="C125" s="241" t="s">
        <v>1119</v>
      </c>
      <c r="D125" s="241"/>
      <c r="E125" s="241"/>
      <c r="F125" s="260" t="s">
        <v>1071</v>
      </c>
      <c r="G125" s="241"/>
      <c r="H125" s="241" t="s">
        <v>1120</v>
      </c>
      <c r="I125" s="241" t="s">
        <v>1073</v>
      </c>
      <c r="J125" s="241" t="s">
        <v>1121</v>
      </c>
      <c r="K125" s="282"/>
    </row>
    <row r="126" spans="2:11" ht="15" customHeight="1" x14ac:dyDescent="0.3">
      <c r="B126" s="280"/>
      <c r="C126" s="241" t="s">
        <v>1020</v>
      </c>
      <c r="D126" s="241"/>
      <c r="E126" s="241"/>
      <c r="F126" s="260" t="s">
        <v>1071</v>
      </c>
      <c r="G126" s="241"/>
      <c r="H126" s="241" t="s">
        <v>1122</v>
      </c>
      <c r="I126" s="241" t="s">
        <v>1073</v>
      </c>
      <c r="J126" s="241" t="s">
        <v>1121</v>
      </c>
      <c r="K126" s="282"/>
    </row>
    <row r="127" spans="2:11" ht="15" customHeight="1" x14ac:dyDescent="0.3">
      <c r="B127" s="280"/>
      <c r="C127" s="241" t="s">
        <v>1082</v>
      </c>
      <c r="D127" s="241"/>
      <c r="E127" s="241"/>
      <c r="F127" s="260" t="s">
        <v>1077</v>
      </c>
      <c r="G127" s="241"/>
      <c r="H127" s="241" t="s">
        <v>1083</v>
      </c>
      <c r="I127" s="241" t="s">
        <v>1073</v>
      </c>
      <c r="J127" s="241">
        <v>15</v>
      </c>
      <c r="K127" s="282"/>
    </row>
    <row r="128" spans="2:11" ht="15" customHeight="1" x14ac:dyDescent="0.3">
      <c r="B128" s="280"/>
      <c r="C128" s="262" t="s">
        <v>1084</v>
      </c>
      <c r="D128" s="262"/>
      <c r="E128" s="262"/>
      <c r="F128" s="263" t="s">
        <v>1077</v>
      </c>
      <c r="G128" s="262"/>
      <c r="H128" s="262" t="s">
        <v>1085</v>
      </c>
      <c r="I128" s="262" t="s">
        <v>1073</v>
      </c>
      <c r="J128" s="262">
        <v>15</v>
      </c>
      <c r="K128" s="282"/>
    </row>
    <row r="129" spans="2:11" ht="15" customHeight="1" x14ac:dyDescent="0.3">
      <c r="B129" s="280"/>
      <c r="C129" s="262" t="s">
        <v>1086</v>
      </c>
      <c r="D129" s="262"/>
      <c r="E129" s="262"/>
      <c r="F129" s="263" t="s">
        <v>1077</v>
      </c>
      <c r="G129" s="262"/>
      <c r="H129" s="262" t="s">
        <v>1087</v>
      </c>
      <c r="I129" s="262" t="s">
        <v>1073</v>
      </c>
      <c r="J129" s="262">
        <v>20</v>
      </c>
      <c r="K129" s="282"/>
    </row>
    <row r="130" spans="2:11" ht="15" customHeight="1" x14ac:dyDescent="0.3">
      <c r="B130" s="280"/>
      <c r="C130" s="262" t="s">
        <v>1088</v>
      </c>
      <c r="D130" s="262"/>
      <c r="E130" s="262"/>
      <c r="F130" s="263" t="s">
        <v>1077</v>
      </c>
      <c r="G130" s="262"/>
      <c r="H130" s="262" t="s">
        <v>1089</v>
      </c>
      <c r="I130" s="262" t="s">
        <v>1073</v>
      </c>
      <c r="J130" s="262">
        <v>20</v>
      </c>
      <c r="K130" s="282"/>
    </row>
    <row r="131" spans="2:11" ht="15" customHeight="1" x14ac:dyDescent="0.3">
      <c r="B131" s="280"/>
      <c r="C131" s="241" t="s">
        <v>1076</v>
      </c>
      <c r="D131" s="241"/>
      <c r="E131" s="241"/>
      <c r="F131" s="260" t="s">
        <v>1077</v>
      </c>
      <c r="G131" s="241"/>
      <c r="H131" s="241" t="s">
        <v>1110</v>
      </c>
      <c r="I131" s="241" t="s">
        <v>1073</v>
      </c>
      <c r="J131" s="241">
        <v>50</v>
      </c>
      <c r="K131" s="282"/>
    </row>
    <row r="132" spans="2:11" ht="15" customHeight="1" x14ac:dyDescent="0.3">
      <c r="B132" s="280"/>
      <c r="C132" s="241" t="s">
        <v>1090</v>
      </c>
      <c r="D132" s="241"/>
      <c r="E132" s="241"/>
      <c r="F132" s="260" t="s">
        <v>1077</v>
      </c>
      <c r="G132" s="241"/>
      <c r="H132" s="241" t="s">
        <v>1110</v>
      </c>
      <c r="I132" s="241" t="s">
        <v>1073</v>
      </c>
      <c r="J132" s="241">
        <v>50</v>
      </c>
      <c r="K132" s="282"/>
    </row>
    <row r="133" spans="2:11" ht="15" customHeight="1" x14ac:dyDescent="0.3">
      <c r="B133" s="280"/>
      <c r="C133" s="241" t="s">
        <v>1096</v>
      </c>
      <c r="D133" s="241"/>
      <c r="E133" s="241"/>
      <c r="F133" s="260" t="s">
        <v>1077</v>
      </c>
      <c r="G133" s="241"/>
      <c r="H133" s="241" t="s">
        <v>1110</v>
      </c>
      <c r="I133" s="241" t="s">
        <v>1073</v>
      </c>
      <c r="J133" s="241">
        <v>50</v>
      </c>
      <c r="K133" s="282"/>
    </row>
    <row r="134" spans="2:11" ht="15" customHeight="1" x14ac:dyDescent="0.3">
      <c r="B134" s="280"/>
      <c r="C134" s="241" t="s">
        <v>1098</v>
      </c>
      <c r="D134" s="241"/>
      <c r="E134" s="241"/>
      <c r="F134" s="260" t="s">
        <v>1077</v>
      </c>
      <c r="G134" s="241"/>
      <c r="H134" s="241" t="s">
        <v>1110</v>
      </c>
      <c r="I134" s="241" t="s">
        <v>1073</v>
      </c>
      <c r="J134" s="241">
        <v>50</v>
      </c>
      <c r="K134" s="282"/>
    </row>
    <row r="135" spans="2:11" ht="15" customHeight="1" x14ac:dyDescent="0.3">
      <c r="B135" s="280"/>
      <c r="C135" s="241" t="s">
        <v>126</v>
      </c>
      <c r="D135" s="241"/>
      <c r="E135" s="241"/>
      <c r="F135" s="260" t="s">
        <v>1077</v>
      </c>
      <c r="G135" s="241"/>
      <c r="H135" s="241" t="s">
        <v>1123</v>
      </c>
      <c r="I135" s="241" t="s">
        <v>1073</v>
      </c>
      <c r="J135" s="241">
        <v>255</v>
      </c>
      <c r="K135" s="282"/>
    </row>
    <row r="136" spans="2:11" ht="15" customHeight="1" x14ac:dyDescent="0.3">
      <c r="B136" s="280"/>
      <c r="C136" s="241" t="s">
        <v>1100</v>
      </c>
      <c r="D136" s="241"/>
      <c r="E136" s="241"/>
      <c r="F136" s="260" t="s">
        <v>1071</v>
      </c>
      <c r="G136" s="241"/>
      <c r="H136" s="241" t="s">
        <v>1124</v>
      </c>
      <c r="I136" s="241" t="s">
        <v>1102</v>
      </c>
      <c r="J136" s="241"/>
      <c r="K136" s="282"/>
    </row>
    <row r="137" spans="2:11" ht="15" customHeight="1" x14ac:dyDescent="0.3">
      <c r="B137" s="280"/>
      <c r="C137" s="241" t="s">
        <v>1103</v>
      </c>
      <c r="D137" s="241"/>
      <c r="E137" s="241"/>
      <c r="F137" s="260" t="s">
        <v>1071</v>
      </c>
      <c r="G137" s="241"/>
      <c r="H137" s="241" t="s">
        <v>1125</v>
      </c>
      <c r="I137" s="241" t="s">
        <v>1105</v>
      </c>
      <c r="J137" s="241"/>
      <c r="K137" s="282"/>
    </row>
    <row r="138" spans="2:11" ht="15" customHeight="1" x14ac:dyDescent="0.3">
      <c r="B138" s="280"/>
      <c r="C138" s="241" t="s">
        <v>1106</v>
      </c>
      <c r="D138" s="241"/>
      <c r="E138" s="241"/>
      <c r="F138" s="260" t="s">
        <v>1071</v>
      </c>
      <c r="G138" s="241"/>
      <c r="H138" s="241" t="s">
        <v>1106</v>
      </c>
      <c r="I138" s="241" t="s">
        <v>1105</v>
      </c>
      <c r="J138" s="241"/>
      <c r="K138" s="282"/>
    </row>
    <row r="139" spans="2:11" ht="15" customHeight="1" x14ac:dyDescent="0.3">
      <c r="B139" s="280"/>
      <c r="C139" s="241" t="s">
        <v>36</v>
      </c>
      <c r="D139" s="241"/>
      <c r="E139" s="241"/>
      <c r="F139" s="260" t="s">
        <v>1071</v>
      </c>
      <c r="G139" s="241"/>
      <c r="H139" s="241" t="s">
        <v>1126</v>
      </c>
      <c r="I139" s="241" t="s">
        <v>1105</v>
      </c>
      <c r="J139" s="241"/>
      <c r="K139" s="282"/>
    </row>
    <row r="140" spans="2:11" ht="15" customHeight="1" x14ac:dyDescent="0.3">
      <c r="B140" s="280"/>
      <c r="C140" s="241" t="s">
        <v>1127</v>
      </c>
      <c r="D140" s="241"/>
      <c r="E140" s="241"/>
      <c r="F140" s="260" t="s">
        <v>1071</v>
      </c>
      <c r="G140" s="241"/>
      <c r="H140" s="241" t="s">
        <v>1128</v>
      </c>
      <c r="I140" s="241" t="s">
        <v>1105</v>
      </c>
      <c r="J140" s="241"/>
      <c r="K140" s="282"/>
    </row>
    <row r="141" spans="2:11" ht="15" customHeight="1" x14ac:dyDescent="0.3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 x14ac:dyDescent="0.3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 x14ac:dyDescent="0.3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 x14ac:dyDescent="0.3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 x14ac:dyDescent="0.3">
      <c r="B145" s="251"/>
      <c r="C145" s="356" t="s">
        <v>1129</v>
      </c>
      <c r="D145" s="356"/>
      <c r="E145" s="356"/>
      <c r="F145" s="356"/>
      <c r="G145" s="356"/>
      <c r="H145" s="356"/>
      <c r="I145" s="356"/>
      <c r="J145" s="356"/>
      <c r="K145" s="252"/>
    </row>
    <row r="146" spans="2:11" ht="17.25" customHeight="1" x14ac:dyDescent="0.3">
      <c r="B146" s="251"/>
      <c r="C146" s="253" t="s">
        <v>1065</v>
      </c>
      <c r="D146" s="253"/>
      <c r="E146" s="253"/>
      <c r="F146" s="253" t="s">
        <v>1066</v>
      </c>
      <c r="G146" s="254"/>
      <c r="H146" s="253" t="s">
        <v>121</v>
      </c>
      <c r="I146" s="253" t="s">
        <v>55</v>
      </c>
      <c r="J146" s="253" t="s">
        <v>1067</v>
      </c>
      <c r="K146" s="252"/>
    </row>
    <row r="147" spans="2:11" ht="17.25" customHeight="1" x14ac:dyDescent="0.3">
      <c r="B147" s="251"/>
      <c r="C147" s="255" t="s">
        <v>1068</v>
      </c>
      <c r="D147" s="255"/>
      <c r="E147" s="255"/>
      <c r="F147" s="256" t="s">
        <v>1069</v>
      </c>
      <c r="G147" s="257"/>
      <c r="H147" s="255"/>
      <c r="I147" s="255"/>
      <c r="J147" s="255" t="s">
        <v>1070</v>
      </c>
      <c r="K147" s="252"/>
    </row>
    <row r="148" spans="2:11" ht="5.25" customHeight="1" x14ac:dyDescent="0.3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 x14ac:dyDescent="0.3">
      <c r="B149" s="261"/>
      <c r="C149" s="286" t="s">
        <v>1074</v>
      </c>
      <c r="D149" s="241"/>
      <c r="E149" s="241"/>
      <c r="F149" s="287" t="s">
        <v>1071</v>
      </c>
      <c r="G149" s="241"/>
      <c r="H149" s="286" t="s">
        <v>1110</v>
      </c>
      <c r="I149" s="286" t="s">
        <v>1073</v>
      </c>
      <c r="J149" s="286">
        <v>120</v>
      </c>
      <c r="K149" s="282"/>
    </row>
    <row r="150" spans="2:11" ht="15" customHeight="1" x14ac:dyDescent="0.3">
      <c r="B150" s="261"/>
      <c r="C150" s="286" t="s">
        <v>1119</v>
      </c>
      <c r="D150" s="241"/>
      <c r="E150" s="241"/>
      <c r="F150" s="287" t="s">
        <v>1071</v>
      </c>
      <c r="G150" s="241"/>
      <c r="H150" s="286" t="s">
        <v>1130</v>
      </c>
      <c r="I150" s="286" t="s">
        <v>1073</v>
      </c>
      <c r="J150" s="286" t="s">
        <v>1121</v>
      </c>
      <c r="K150" s="282"/>
    </row>
    <row r="151" spans="2:11" ht="15" customHeight="1" x14ac:dyDescent="0.3">
      <c r="B151" s="261"/>
      <c r="C151" s="286" t="s">
        <v>1020</v>
      </c>
      <c r="D151" s="241"/>
      <c r="E151" s="241"/>
      <c r="F151" s="287" t="s">
        <v>1071</v>
      </c>
      <c r="G151" s="241"/>
      <c r="H151" s="286" t="s">
        <v>1131</v>
      </c>
      <c r="I151" s="286" t="s">
        <v>1073</v>
      </c>
      <c r="J151" s="286" t="s">
        <v>1121</v>
      </c>
      <c r="K151" s="282"/>
    </row>
    <row r="152" spans="2:11" ht="15" customHeight="1" x14ac:dyDescent="0.3">
      <c r="B152" s="261"/>
      <c r="C152" s="286" t="s">
        <v>1076</v>
      </c>
      <c r="D152" s="241"/>
      <c r="E152" s="241"/>
      <c r="F152" s="287" t="s">
        <v>1077</v>
      </c>
      <c r="G152" s="241"/>
      <c r="H152" s="286" t="s">
        <v>1110</v>
      </c>
      <c r="I152" s="286" t="s">
        <v>1073</v>
      </c>
      <c r="J152" s="286">
        <v>50</v>
      </c>
      <c r="K152" s="282"/>
    </row>
    <row r="153" spans="2:11" ht="15" customHeight="1" x14ac:dyDescent="0.3">
      <c r="B153" s="261"/>
      <c r="C153" s="286" t="s">
        <v>1079</v>
      </c>
      <c r="D153" s="241"/>
      <c r="E153" s="241"/>
      <c r="F153" s="287" t="s">
        <v>1071</v>
      </c>
      <c r="G153" s="241"/>
      <c r="H153" s="286" t="s">
        <v>1110</v>
      </c>
      <c r="I153" s="286" t="s">
        <v>1081</v>
      </c>
      <c r="J153" s="286"/>
      <c r="K153" s="282"/>
    </row>
    <row r="154" spans="2:11" ht="15" customHeight="1" x14ac:dyDescent="0.3">
      <c r="B154" s="261"/>
      <c r="C154" s="286" t="s">
        <v>1090</v>
      </c>
      <c r="D154" s="241"/>
      <c r="E154" s="241"/>
      <c r="F154" s="287" t="s">
        <v>1077</v>
      </c>
      <c r="G154" s="241"/>
      <c r="H154" s="286" t="s">
        <v>1110</v>
      </c>
      <c r="I154" s="286" t="s">
        <v>1073</v>
      </c>
      <c r="J154" s="286">
        <v>50</v>
      </c>
      <c r="K154" s="282"/>
    </row>
    <row r="155" spans="2:11" ht="15" customHeight="1" x14ac:dyDescent="0.3">
      <c r="B155" s="261"/>
      <c r="C155" s="286" t="s">
        <v>1098</v>
      </c>
      <c r="D155" s="241"/>
      <c r="E155" s="241"/>
      <c r="F155" s="287" t="s">
        <v>1077</v>
      </c>
      <c r="G155" s="241"/>
      <c r="H155" s="286" t="s">
        <v>1110</v>
      </c>
      <c r="I155" s="286" t="s">
        <v>1073</v>
      </c>
      <c r="J155" s="286">
        <v>50</v>
      </c>
      <c r="K155" s="282"/>
    </row>
    <row r="156" spans="2:11" ht="15" customHeight="1" x14ac:dyDescent="0.3">
      <c r="B156" s="261"/>
      <c r="C156" s="286" t="s">
        <v>1096</v>
      </c>
      <c r="D156" s="241"/>
      <c r="E156" s="241"/>
      <c r="F156" s="287" t="s">
        <v>1077</v>
      </c>
      <c r="G156" s="241"/>
      <c r="H156" s="286" t="s">
        <v>1110</v>
      </c>
      <c r="I156" s="286" t="s">
        <v>1073</v>
      </c>
      <c r="J156" s="286">
        <v>50</v>
      </c>
      <c r="K156" s="282"/>
    </row>
    <row r="157" spans="2:11" ht="15" customHeight="1" x14ac:dyDescent="0.3">
      <c r="B157" s="261"/>
      <c r="C157" s="286" t="s">
        <v>90</v>
      </c>
      <c r="D157" s="241"/>
      <c r="E157" s="241"/>
      <c r="F157" s="287" t="s">
        <v>1071</v>
      </c>
      <c r="G157" s="241"/>
      <c r="H157" s="286" t="s">
        <v>1132</v>
      </c>
      <c r="I157" s="286" t="s">
        <v>1073</v>
      </c>
      <c r="J157" s="286" t="s">
        <v>1133</v>
      </c>
      <c r="K157" s="282"/>
    </row>
    <row r="158" spans="2:11" ht="15" customHeight="1" x14ac:dyDescent="0.3">
      <c r="B158" s="261"/>
      <c r="C158" s="286" t="s">
        <v>1134</v>
      </c>
      <c r="D158" s="241"/>
      <c r="E158" s="241"/>
      <c r="F158" s="287" t="s">
        <v>1071</v>
      </c>
      <c r="G158" s="241"/>
      <c r="H158" s="286" t="s">
        <v>1135</v>
      </c>
      <c r="I158" s="286" t="s">
        <v>1105</v>
      </c>
      <c r="J158" s="286"/>
      <c r="K158" s="282"/>
    </row>
    <row r="159" spans="2:11" ht="15" customHeight="1" x14ac:dyDescent="0.3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 x14ac:dyDescent="0.3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 x14ac:dyDescent="0.3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 x14ac:dyDescent="0.3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 x14ac:dyDescent="0.3">
      <c r="B163" s="232"/>
      <c r="C163" s="355" t="s">
        <v>1136</v>
      </c>
      <c r="D163" s="355"/>
      <c r="E163" s="355"/>
      <c r="F163" s="355"/>
      <c r="G163" s="355"/>
      <c r="H163" s="355"/>
      <c r="I163" s="355"/>
      <c r="J163" s="355"/>
      <c r="K163" s="233"/>
    </row>
    <row r="164" spans="2:11" ht="17.25" customHeight="1" x14ac:dyDescent="0.3">
      <c r="B164" s="232"/>
      <c r="C164" s="253" t="s">
        <v>1065</v>
      </c>
      <c r="D164" s="253"/>
      <c r="E164" s="253"/>
      <c r="F164" s="253" t="s">
        <v>1066</v>
      </c>
      <c r="G164" s="290"/>
      <c r="H164" s="291" t="s">
        <v>121</v>
      </c>
      <c r="I164" s="291" t="s">
        <v>55</v>
      </c>
      <c r="J164" s="253" t="s">
        <v>1067</v>
      </c>
      <c r="K164" s="233"/>
    </row>
    <row r="165" spans="2:11" ht="17.25" customHeight="1" x14ac:dyDescent="0.3">
      <c r="B165" s="234"/>
      <c r="C165" s="255" t="s">
        <v>1068</v>
      </c>
      <c r="D165" s="255"/>
      <c r="E165" s="255"/>
      <c r="F165" s="256" t="s">
        <v>1069</v>
      </c>
      <c r="G165" s="292"/>
      <c r="H165" s="293"/>
      <c r="I165" s="293"/>
      <c r="J165" s="255" t="s">
        <v>1070</v>
      </c>
      <c r="K165" s="235"/>
    </row>
    <row r="166" spans="2:11" ht="5.25" customHeight="1" x14ac:dyDescent="0.3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 x14ac:dyDescent="0.3">
      <c r="B167" s="261"/>
      <c r="C167" s="241" t="s">
        <v>1074</v>
      </c>
      <c r="D167" s="241"/>
      <c r="E167" s="241"/>
      <c r="F167" s="260" t="s">
        <v>1071</v>
      </c>
      <c r="G167" s="241"/>
      <c r="H167" s="241" t="s">
        <v>1110</v>
      </c>
      <c r="I167" s="241" t="s">
        <v>1073</v>
      </c>
      <c r="J167" s="241">
        <v>120</v>
      </c>
      <c r="K167" s="282"/>
    </row>
    <row r="168" spans="2:11" ht="15" customHeight="1" x14ac:dyDescent="0.3">
      <c r="B168" s="261"/>
      <c r="C168" s="241" t="s">
        <v>1119</v>
      </c>
      <c r="D168" s="241"/>
      <c r="E168" s="241"/>
      <c r="F168" s="260" t="s">
        <v>1071</v>
      </c>
      <c r="G168" s="241"/>
      <c r="H168" s="241" t="s">
        <v>1120</v>
      </c>
      <c r="I168" s="241" t="s">
        <v>1073</v>
      </c>
      <c r="J168" s="241" t="s">
        <v>1121</v>
      </c>
      <c r="K168" s="282"/>
    </row>
    <row r="169" spans="2:11" ht="15" customHeight="1" x14ac:dyDescent="0.3">
      <c r="B169" s="261"/>
      <c r="C169" s="241" t="s">
        <v>1020</v>
      </c>
      <c r="D169" s="241"/>
      <c r="E169" s="241"/>
      <c r="F169" s="260" t="s">
        <v>1071</v>
      </c>
      <c r="G169" s="241"/>
      <c r="H169" s="241" t="s">
        <v>1137</v>
      </c>
      <c r="I169" s="241" t="s">
        <v>1073</v>
      </c>
      <c r="J169" s="241" t="s">
        <v>1121</v>
      </c>
      <c r="K169" s="282"/>
    </row>
    <row r="170" spans="2:11" ht="15" customHeight="1" x14ac:dyDescent="0.3">
      <c r="B170" s="261"/>
      <c r="C170" s="241" t="s">
        <v>1076</v>
      </c>
      <c r="D170" s="241"/>
      <c r="E170" s="241"/>
      <c r="F170" s="260" t="s">
        <v>1077</v>
      </c>
      <c r="G170" s="241"/>
      <c r="H170" s="241" t="s">
        <v>1137</v>
      </c>
      <c r="I170" s="241" t="s">
        <v>1073</v>
      </c>
      <c r="J170" s="241">
        <v>50</v>
      </c>
      <c r="K170" s="282"/>
    </row>
    <row r="171" spans="2:11" ht="15" customHeight="1" x14ac:dyDescent="0.3">
      <c r="B171" s="261"/>
      <c r="C171" s="241" t="s">
        <v>1079</v>
      </c>
      <c r="D171" s="241"/>
      <c r="E171" s="241"/>
      <c r="F171" s="260" t="s">
        <v>1071</v>
      </c>
      <c r="G171" s="241"/>
      <c r="H171" s="241" t="s">
        <v>1137</v>
      </c>
      <c r="I171" s="241" t="s">
        <v>1081</v>
      </c>
      <c r="J171" s="241"/>
      <c r="K171" s="282"/>
    </row>
    <row r="172" spans="2:11" ht="15" customHeight="1" x14ac:dyDescent="0.3">
      <c r="B172" s="261"/>
      <c r="C172" s="241" t="s">
        <v>1090</v>
      </c>
      <c r="D172" s="241"/>
      <c r="E172" s="241"/>
      <c r="F172" s="260" t="s">
        <v>1077</v>
      </c>
      <c r="G172" s="241"/>
      <c r="H172" s="241" t="s">
        <v>1137</v>
      </c>
      <c r="I172" s="241" t="s">
        <v>1073</v>
      </c>
      <c r="J172" s="241">
        <v>50</v>
      </c>
      <c r="K172" s="282"/>
    </row>
    <row r="173" spans="2:11" ht="15" customHeight="1" x14ac:dyDescent="0.3">
      <c r="B173" s="261"/>
      <c r="C173" s="241" t="s">
        <v>1098</v>
      </c>
      <c r="D173" s="241"/>
      <c r="E173" s="241"/>
      <c r="F173" s="260" t="s">
        <v>1077</v>
      </c>
      <c r="G173" s="241"/>
      <c r="H173" s="241" t="s">
        <v>1137</v>
      </c>
      <c r="I173" s="241" t="s">
        <v>1073</v>
      </c>
      <c r="J173" s="241">
        <v>50</v>
      </c>
      <c r="K173" s="282"/>
    </row>
    <row r="174" spans="2:11" ht="15" customHeight="1" x14ac:dyDescent="0.3">
      <c r="B174" s="261"/>
      <c r="C174" s="241" t="s">
        <v>1096</v>
      </c>
      <c r="D174" s="241"/>
      <c r="E174" s="241"/>
      <c r="F174" s="260" t="s">
        <v>1077</v>
      </c>
      <c r="G174" s="241"/>
      <c r="H174" s="241" t="s">
        <v>1137</v>
      </c>
      <c r="I174" s="241" t="s">
        <v>1073</v>
      </c>
      <c r="J174" s="241">
        <v>50</v>
      </c>
      <c r="K174" s="282"/>
    </row>
    <row r="175" spans="2:11" ht="15" customHeight="1" x14ac:dyDescent="0.3">
      <c r="B175" s="261"/>
      <c r="C175" s="241" t="s">
        <v>120</v>
      </c>
      <c r="D175" s="241"/>
      <c r="E175" s="241"/>
      <c r="F175" s="260" t="s">
        <v>1071</v>
      </c>
      <c r="G175" s="241"/>
      <c r="H175" s="241" t="s">
        <v>1138</v>
      </c>
      <c r="I175" s="241" t="s">
        <v>1139</v>
      </c>
      <c r="J175" s="241"/>
      <c r="K175" s="282"/>
    </row>
    <row r="176" spans="2:11" ht="15" customHeight="1" x14ac:dyDescent="0.3">
      <c r="B176" s="261"/>
      <c r="C176" s="241" t="s">
        <v>55</v>
      </c>
      <c r="D176" s="241"/>
      <c r="E176" s="241"/>
      <c r="F176" s="260" t="s">
        <v>1071</v>
      </c>
      <c r="G176" s="241"/>
      <c r="H176" s="241" t="s">
        <v>1140</v>
      </c>
      <c r="I176" s="241" t="s">
        <v>1141</v>
      </c>
      <c r="J176" s="241">
        <v>1</v>
      </c>
      <c r="K176" s="282"/>
    </row>
    <row r="177" spans="2:11" ht="15" customHeight="1" x14ac:dyDescent="0.3">
      <c r="B177" s="261"/>
      <c r="C177" s="241" t="s">
        <v>51</v>
      </c>
      <c r="D177" s="241"/>
      <c r="E177" s="241"/>
      <c r="F177" s="260" t="s">
        <v>1071</v>
      </c>
      <c r="G177" s="241"/>
      <c r="H177" s="241" t="s">
        <v>1142</v>
      </c>
      <c r="I177" s="241" t="s">
        <v>1073</v>
      </c>
      <c r="J177" s="241">
        <v>20</v>
      </c>
      <c r="K177" s="282"/>
    </row>
    <row r="178" spans="2:11" ht="15" customHeight="1" x14ac:dyDescent="0.3">
      <c r="B178" s="261"/>
      <c r="C178" s="241" t="s">
        <v>121</v>
      </c>
      <c r="D178" s="241"/>
      <c r="E178" s="241"/>
      <c r="F178" s="260" t="s">
        <v>1071</v>
      </c>
      <c r="G178" s="241"/>
      <c r="H178" s="241" t="s">
        <v>1143</v>
      </c>
      <c r="I178" s="241" t="s">
        <v>1073</v>
      </c>
      <c r="J178" s="241">
        <v>255</v>
      </c>
      <c r="K178" s="282"/>
    </row>
    <row r="179" spans="2:11" ht="15" customHeight="1" x14ac:dyDescent="0.3">
      <c r="B179" s="261"/>
      <c r="C179" s="241" t="s">
        <v>122</v>
      </c>
      <c r="D179" s="241"/>
      <c r="E179" s="241"/>
      <c r="F179" s="260" t="s">
        <v>1071</v>
      </c>
      <c r="G179" s="241"/>
      <c r="H179" s="241" t="s">
        <v>1036</v>
      </c>
      <c r="I179" s="241" t="s">
        <v>1073</v>
      </c>
      <c r="J179" s="241">
        <v>10</v>
      </c>
      <c r="K179" s="282"/>
    </row>
    <row r="180" spans="2:11" ht="15" customHeight="1" x14ac:dyDescent="0.3">
      <c r="B180" s="261"/>
      <c r="C180" s="241" t="s">
        <v>123</v>
      </c>
      <c r="D180" s="241"/>
      <c r="E180" s="241"/>
      <c r="F180" s="260" t="s">
        <v>1071</v>
      </c>
      <c r="G180" s="241"/>
      <c r="H180" s="241" t="s">
        <v>1144</v>
      </c>
      <c r="I180" s="241" t="s">
        <v>1105</v>
      </c>
      <c r="J180" s="241"/>
      <c r="K180" s="282"/>
    </row>
    <row r="181" spans="2:11" ht="15" customHeight="1" x14ac:dyDescent="0.3">
      <c r="B181" s="261"/>
      <c r="C181" s="241" t="s">
        <v>1145</v>
      </c>
      <c r="D181" s="241"/>
      <c r="E181" s="241"/>
      <c r="F181" s="260" t="s">
        <v>1071</v>
      </c>
      <c r="G181" s="241"/>
      <c r="H181" s="241" t="s">
        <v>1146</v>
      </c>
      <c r="I181" s="241" t="s">
        <v>1105</v>
      </c>
      <c r="J181" s="241"/>
      <c r="K181" s="282"/>
    </row>
    <row r="182" spans="2:11" ht="15" customHeight="1" x14ac:dyDescent="0.3">
      <c r="B182" s="261"/>
      <c r="C182" s="241" t="s">
        <v>1134</v>
      </c>
      <c r="D182" s="241"/>
      <c r="E182" s="241"/>
      <c r="F182" s="260" t="s">
        <v>1071</v>
      </c>
      <c r="G182" s="241"/>
      <c r="H182" s="241" t="s">
        <v>1147</v>
      </c>
      <c r="I182" s="241" t="s">
        <v>1105</v>
      </c>
      <c r="J182" s="241"/>
      <c r="K182" s="282"/>
    </row>
    <row r="183" spans="2:11" ht="15" customHeight="1" x14ac:dyDescent="0.3">
      <c r="B183" s="261"/>
      <c r="C183" s="241" t="s">
        <v>125</v>
      </c>
      <c r="D183" s="241"/>
      <c r="E183" s="241"/>
      <c r="F183" s="260" t="s">
        <v>1077</v>
      </c>
      <c r="G183" s="241"/>
      <c r="H183" s="241" t="s">
        <v>1148</v>
      </c>
      <c r="I183" s="241" t="s">
        <v>1073</v>
      </c>
      <c r="J183" s="241">
        <v>50</v>
      </c>
      <c r="K183" s="282"/>
    </row>
    <row r="184" spans="2:11" ht="15" customHeight="1" x14ac:dyDescent="0.3">
      <c r="B184" s="261"/>
      <c r="C184" s="241" t="s">
        <v>1149</v>
      </c>
      <c r="D184" s="241"/>
      <c r="E184" s="241"/>
      <c r="F184" s="260" t="s">
        <v>1077</v>
      </c>
      <c r="G184" s="241"/>
      <c r="H184" s="241" t="s">
        <v>1150</v>
      </c>
      <c r="I184" s="241" t="s">
        <v>1151</v>
      </c>
      <c r="J184" s="241"/>
      <c r="K184" s="282"/>
    </row>
    <row r="185" spans="2:11" ht="15" customHeight="1" x14ac:dyDescent="0.3">
      <c r="B185" s="261"/>
      <c r="C185" s="241" t="s">
        <v>1152</v>
      </c>
      <c r="D185" s="241"/>
      <c r="E185" s="241"/>
      <c r="F185" s="260" t="s">
        <v>1077</v>
      </c>
      <c r="G185" s="241"/>
      <c r="H185" s="241" t="s">
        <v>1153</v>
      </c>
      <c r="I185" s="241" t="s">
        <v>1151</v>
      </c>
      <c r="J185" s="241"/>
      <c r="K185" s="282"/>
    </row>
    <row r="186" spans="2:11" ht="15" customHeight="1" x14ac:dyDescent="0.3">
      <c r="B186" s="261"/>
      <c r="C186" s="241" t="s">
        <v>1154</v>
      </c>
      <c r="D186" s="241"/>
      <c r="E186" s="241"/>
      <c r="F186" s="260" t="s">
        <v>1077</v>
      </c>
      <c r="G186" s="241"/>
      <c r="H186" s="241" t="s">
        <v>1155</v>
      </c>
      <c r="I186" s="241" t="s">
        <v>1151</v>
      </c>
      <c r="J186" s="241"/>
      <c r="K186" s="282"/>
    </row>
    <row r="187" spans="2:11" ht="15" customHeight="1" x14ac:dyDescent="0.3">
      <c r="B187" s="261"/>
      <c r="C187" s="294" t="s">
        <v>1156</v>
      </c>
      <c r="D187" s="241"/>
      <c r="E187" s="241"/>
      <c r="F187" s="260" t="s">
        <v>1077</v>
      </c>
      <c r="G187" s="241"/>
      <c r="H187" s="241" t="s">
        <v>1157</v>
      </c>
      <c r="I187" s="241" t="s">
        <v>1158</v>
      </c>
      <c r="J187" s="295" t="s">
        <v>1159</v>
      </c>
      <c r="K187" s="282"/>
    </row>
    <row r="188" spans="2:11" ht="15" customHeight="1" x14ac:dyDescent="0.3">
      <c r="B188" s="261"/>
      <c r="C188" s="246" t="s">
        <v>40</v>
      </c>
      <c r="D188" s="241"/>
      <c r="E188" s="241"/>
      <c r="F188" s="260" t="s">
        <v>1071</v>
      </c>
      <c r="G188" s="241"/>
      <c r="H188" s="237" t="s">
        <v>1160</v>
      </c>
      <c r="I188" s="241" t="s">
        <v>1161</v>
      </c>
      <c r="J188" s="241"/>
      <c r="K188" s="282"/>
    </row>
    <row r="189" spans="2:11" ht="15" customHeight="1" x14ac:dyDescent="0.3">
      <c r="B189" s="261"/>
      <c r="C189" s="246" t="s">
        <v>1162</v>
      </c>
      <c r="D189" s="241"/>
      <c r="E189" s="241"/>
      <c r="F189" s="260" t="s">
        <v>1071</v>
      </c>
      <c r="G189" s="241"/>
      <c r="H189" s="241" t="s">
        <v>1163</v>
      </c>
      <c r="I189" s="241" t="s">
        <v>1105</v>
      </c>
      <c r="J189" s="241"/>
      <c r="K189" s="282"/>
    </row>
    <row r="190" spans="2:11" ht="15" customHeight="1" x14ac:dyDescent="0.3">
      <c r="B190" s="261"/>
      <c r="C190" s="246" t="s">
        <v>1164</v>
      </c>
      <c r="D190" s="241"/>
      <c r="E190" s="241"/>
      <c r="F190" s="260" t="s">
        <v>1071</v>
      </c>
      <c r="G190" s="241"/>
      <c r="H190" s="241" t="s">
        <v>1165</v>
      </c>
      <c r="I190" s="241" t="s">
        <v>1105</v>
      </c>
      <c r="J190" s="241"/>
      <c r="K190" s="282"/>
    </row>
    <row r="191" spans="2:11" ht="15" customHeight="1" x14ac:dyDescent="0.3">
      <c r="B191" s="261"/>
      <c r="C191" s="246" t="s">
        <v>1166</v>
      </c>
      <c r="D191" s="241"/>
      <c r="E191" s="241"/>
      <c r="F191" s="260" t="s">
        <v>1077</v>
      </c>
      <c r="G191" s="241"/>
      <c r="H191" s="241" t="s">
        <v>1167</v>
      </c>
      <c r="I191" s="241" t="s">
        <v>1105</v>
      </c>
      <c r="J191" s="241"/>
      <c r="K191" s="282"/>
    </row>
    <row r="192" spans="2:11" ht="15" customHeight="1" x14ac:dyDescent="0.3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 x14ac:dyDescent="0.3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 x14ac:dyDescent="0.3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 x14ac:dyDescent="0.3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 x14ac:dyDescent="0.3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 x14ac:dyDescent="0.3">
      <c r="B197" s="232"/>
      <c r="C197" s="355" t="s">
        <v>1168</v>
      </c>
      <c r="D197" s="355"/>
      <c r="E197" s="355"/>
      <c r="F197" s="355"/>
      <c r="G197" s="355"/>
      <c r="H197" s="355"/>
      <c r="I197" s="355"/>
      <c r="J197" s="355"/>
      <c r="K197" s="233"/>
    </row>
    <row r="198" spans="2:11" ht="25.5" customHeight="1" x14ac:dyDescent="0.3">
      <c r="B198" s="232"/>
      <c r="C198" s="297" t="s">
        <v>1169</v>
      </c>
      <c r="D198" s="297"/>
      <c r="E198" s="297"/>
      <c r="F198" s="297" t="s">
        <v>1170</v>
      </c>
      <c r="G198" s="298"/>
      <c r="H198" s="354" t="s">
        <v>1171</v>
      </c>
      <c r="I198" s="354"/>
      <c r="J198" s="354"/>
      <c r="K198" s="233"/>
    </row>
    <row r="199" spans="2:11" ht="5.25" customHeight="1" x14ac:dyDescent="0.3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 x14ac:dyDescent="0.3">
      <c r="B200" s="261"/>
      <c r="C200" s="241" t="s">
        <v>1161</v>
      </c>
      <c r="D200" s="241"/>
      <c r="E200" s="241"/>
      <c r="F200" s="260" t="s">
        <v>41</v>
      </c>
      <c r="G200" s="241"/>
      <c r="H200" s="352" t="s">
        <v>1172</v>
      </c>
      <c r="I200" s="352"/>
      <c r="J200" s="352"/>
      <c r="K200" s="282"/>
    </row>
    <row r="201" spans="2:11" ht="15" customHeight="1" x14ac:dyDescent="0.3">
      <c r="B201" s="261"/>
      <c r="C201" s="267"/>
      <c r="D201" s="241"/>
      <c r="E201" s="241"/>
      <c r="F201" s="260" t="s">
        <v>42</v>
      </c>
      <c r="G201" s="241"/>
      <c r="H201" s="352" t="s">
        <v>1173</v>
      </c>
      <c r="I201" s="352"/>
      <c r="J201" s="352"/>
      <c r="K201" s="282"/>
    </row>
    <row r="202" spans="2:11" ht="15" customHeight="1" x14ac:dyDescent="0.3">
      <c r="B202" s="261"/>
      <c r="C202" s="267"/>
      <c r="D202" s="241"/>
      <c r="E202" s="241"/>
      <c r="F202" s="260" t="s">
        <v>45</v>
      </c>
      <c r="G202" s="241"/>
      <c r="H202" s="352" t="s">
        <v>1174</v>
      </c>
      <c r="I202" s="352"/>
      <c r="J202" s="352"/>
      <c r="K202" s="282"/>
    </row>
    <row r="203" spans="2:11" ht="15" customHeight="1" x14ac:dyDescent="0.3">
      <c r="B203" s="261"/>
      <c r="C203" s="241"/>
      <c r="D203" s="241"/>
      <c r="E203" s="241"/>
      <c r="F203" s="260" t="s">
        <v>43</v>
      </c>
      <c r="G203" s="241"/>
      <c r="H203" s="352" t="s">
        <v>1175</v>
      </c>
      <c r="I203" s="352"/>
      <c r="J203" s="352"/>
      <c r="K203" s="282"/>
    </row>
    <row r="204" spans="2:11" ht="15" customHeight="1" x14ac:dyDescent="0.3">
      <c r="B204" s="261"/>
      <c r="C204" s="241"/>
      <c r="D204" s="241"/>
      <c r="E204" s="241"/>
      <c r="F204" s="260" t="s">
        <v>44</v>
      </c>
      <c r="G204" s="241"/>
      <c r="H204" s="352" t="s">
        <v>1176</v>
      </c>
      <c r="I204" s="352"/>
      <c r="J204" s="352"/>
      <c r="K204" s="282"/>
    </row>
    <row r="205" spans="2:11" ht="15" customHeight="1" x14ac:dyDescent="0.3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 x14ac:dyDescent="0.3">
      <c r="B206" s="261"/>
      <c r="C206" s="241" t="s">
        <v>1117</v>
      </c>
      <c r="D206" s="241"/>
      <c r="E206" s="241"/>
      <c r="F206" s="260" t="s">
        <v>77</v>
      </c>
      <c r="G206" s="241"/>
      <c r="H206" s="352" t="s">
        <v>1177</v>
      </c>
      <c r="I206" s="352"/>
      <c r="J206" s="352"/>
      <c r="K206" s="282"/>
    </row>
    <row r="207" spans="2:11" ht="15" customHeight="1" x14ac:dyDescent="0.3">
      <c r="B207" s="261"/>
      <c r="C207" s="267"/>
      <c r="D207" s="241"/>
      <c r="E207" s="241"/>
      <c r="F207" s="260" t="s">
        <v>1014</v>
      </c>
      <c r="G207" s="241"/>
      <c r="H207" s="352" t="s">
        <v>1015</v>
      </c>
      <c r="I207" s="352"/>
      <c r="J207" s="352"/>
      <c r="K207" s="282"/>
    </row>
    <row r="208" spans="2:11" ht="15" customHeight="1" x14ac:dyDescent="0.3">
      <c r="B208" s="261"/>
      <c r="C208" s="241"/>
      <c r="D208" s="241"/>
      <c r="E208" s="241"/>
      <c r="F208" s="260" t="s">
        <v>1012</v>
      </c>
      <c r="G208" s="241"/>
      <c r="H208" s="352" t="s">
        <v>1178</v>
      </c>
      <c r="I208" s="352"/>
      <c r="J208" s="352"/>
      <c r="K208" s="282"/>
    </row>
    <row r="209" spans="2:11" ht="15" customHeight="1" x14ac:dyDescent="0.3">
      <c r="B209" s="299"/>
      <c r="C209" s="267"/>
      <c r="D209" s="267"/>
      <c r="E209" s="267"/>
      <c r="F209" s="260" t="s">
        <v>1016</v>
      </c>
      <c r="G209" s="246"/>
      <c r="H209" s="353" t="s">
        <v>1017</v>
      </c>
      <c r="I209" s="353"/>
      <c r="J209" s="353"/>
      <c r="K209" s="300"/>
    </row>
    <row r="210" spans="2:11" ht="15" customHeight="1" x14ac:dyDescent="0.3">
      <c r="B210" s="299"/>
      <c r="C210" s="267"/>
      <c r="D210" s="267"/>
      <c r="E210" s="267"/>
      <c r="F210" s="260" t="s">
        <v>1018</v>
      </c>
      <c r="G210" s="246"/>
      <c r="H210" s="353" t="s">
        <v>1179</v>
      </c>
      <c r="I210" s="353"/>
      <c r="J210" s="353"/>
      <c r="K210" s="300"/>
    </row>
    <row r="211" spans="2:11" ht="15" customHeight="1" x14ac:dyDescent="0.3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 x14ac:dyDescent="0.3">
      <c r="B212" s="299"/>
      <c r="C212" s="241" t="s">
        <v>1141</v>
      </c>
      <c r="D212" s="267"/>
      <c r="E212" s="267"/>
      <c r="F212" s="260">
        <v>1</v>
      </c>
      <c r="G212" s="246"/>
      <c r="H212" s="353" t="s">
        <v>1180</v>
      </c>
      <c r="I212" s="353"/>
      <c r="J212" s="353"/>
      <c r="K212" s="300"/>
    </row>
    <row r="213" spans="2:11" ht="15" customHeight="1" x14ac:dyDescent="0.3">
      <c r="B213" s="299"/>
      <c r="C213" s="267"/>
      <c r="D213" s="267"/>
      <c r="E213" s="267"/>
      <c r="F213" s="260">
        <v>2</v>
      </c>
      <c r="G213" s="246"/>
      <c r="H213" s="353" t="s">
        <v>1181</v>
      </c>
      <c r="I213" s="353"/>
      <c r="J213" s="353"/>
      <c r="K213" s="300"/>
    </row>
    <row r="214" spans="2:11" ht="15" customHeight="1" x14ac:dyDescent="0.3">
      <c r="B214" s="299"/>
      <c r="C214" s="267"/>
      <c r="D214" s="267"/>
      <c r="E214" s="267"/>
      <c r="F214" s="260">
        <v>3</v>
      </c>
      <c r="G214" s="246"/>
      <c r="H214" s="353" t="s">
        <v>1182</v>
      </c>
      <c r="I214" s="353"/>
      <c r="J214" s="353"/>
      <c r="K214" s="300"/>
    </row>
    <row r="215" spans="2:11" ht="15" customHeight="1" x14ac:dyDescent="0.3">
      <c r="B215" s="299"/>
      <c r="C215" s="267"/>
      <c r="D215" s="267"/>
      <c r="E215" s="267"/>
      <c r="F215" s="260">
        <v>4</v>
      </c>
      <c r="G215" s="246"/>
      <c r="H215" s="353" t="s">
        <v>1183</v>
      </c>
      <c r="I215" s="353"/>
      <c r="J215" s="353"/>
      <c r="K215" s="300"/>
    </row>
    <row r="216" spans="2:11" ht="12.75" customHeight="1" x14ac:dyDescent="0.3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SO-D.1.1.1 - SO D.1.1.1 Z...</vt:lpstr>
      <vt:lpstr>Pokyny pro vyplnění</vt:lpstr>
      <vt:lpstr>'Rekapitulace stavby'!Názvy_tisku</vt:lpstr>
      <vt:lpstr>'SO-D.1.1.1 - SO D.1.1.1 Z...'!Názvy_tisku</vt:lpstr>
      <vt:lpstr>'Pokyny pro vyplnění'!Oblast_tisku</vt:lpstr>
      <vt:lpstr>'Rekapitulace stavby'!Oblast_tisku</vt:lpstr>
      <vt:lpstr>'SO-D.1.1.1 - SO D.1.1.1 Z...'!Oblast_tisku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20121204_Havl\Mirek</dc:creator>
  <cp:lastModifiedBy>Miroslav Červinek</cp:lastModifiedBy>
  <dcterms:created xsi:type="dcterms:W3CDTF">2018-03-27T07:15:09Z</dcterms:created>
  <dcterms:modified xsi:type="dcterms:W3CDTF">2018-03-27T07:17:24Z</dcterms:modified>
</cp:coreProperties>
</file>